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1" firstSheet="1" activeTab="10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Print_Area" localSheetId="1">'1'!$A$1:$D$31</definedName>
    <definedName name="_xlnm.Print_Area" localSheetId="10">'10'!$A$1:$L$41</definedName>
    <definedName name="_xlnm.Print_Area" localSheetId="3">'3'!$A$1:$H$65</definedName>
    <definedName name="_xlnm.Print_Area" localSheetId="4">'4'!$A$1:$D$31</definedName>
  </definedNames>
  <calcPr calcId="144525"/>
</workbook>
</file>

<file path=xl/sharedStrings.xml><?xml version="1.0" encoding="utf-8"?>
<sst xmlns="http://schemas.openxmlformats.org/spreadsheetml/2006/main" count="455" uniqueCount="247">
  <si>
    <t>附表1</t>
  </si>
  <si>
    <t>部门收支总体情况表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</si>
  <si>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</si>
  <si>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</si>
  <si>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</si>
  <si>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</si>
  <si>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</si>
  <si>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</si>
  <si>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</si>
  <si>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</si>
  <si>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</si>
  <si>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</si>
  <si>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</si>
  <si>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</si>
  <si>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</si>
  <si>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</si>
  <si>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</si>
  <si>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</si>
  <si>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</si>
  <si>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</si>
  <si>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</si>
  <si>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</si>
  <si>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</si>
  <si>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</si>
  <si>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</si>
  <si>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</si>
  <si>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</si>
  <si>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</si>
  <si>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</si>
  <si>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</si>
  <si>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</si>
  <si>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</si>
  <si>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</si>
  <si>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</si>
  <si>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</si>
  <si>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</si>
  <si>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</si>
  <si>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</si>
  <si>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</si>
  <si>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</si>
  <si>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</si>
  <si>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</si>
  <si>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</si>
  <si>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</si>
  <si>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</si>
  <si>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附表2</t>
  </si>
  <si>
    <t>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</si>
  <si>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</si>
  <si>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</si>
  <si>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</si>
  <si>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</si>
  <si>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</si>
  <si>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</si>
  <si>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</si>
  <si>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</si>
  <si>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</si>
  <si>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</si>
  <si>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</si>
  <si>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</si>
  <si>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</si>
  <si>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</si>
  <si>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</si>
  <si>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</si>
  <si>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天津市静海区王口镇人民政府本级</t>
  </si>
  <si>
    <t>附表3</t>
  </si>
  <si>
    <t>部门支出总体情况表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</si>
  <si>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</si>
  <si>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</si>
  <si>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</si>
  <si>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</si>
  <si>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</si>
  <si>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</si>
  <si>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</si>
  <si>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</si>
  <si>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</si>
  <si>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>政府办公厅（室）及相关机构事务</t>
  </si>
  <si>
    <t>行政运行</t>
  </si>
  <si>
    <t>事业运行</t>
  </si>
  <si>
    <t>市场监督管理事务</t>
  </si>
  <si>
    <t>其他市场监督管理事务</t>
  </si>
  <si>
    <t>文化旅游体育与传媒支出</t>
  </si>
  <si>
    <t>文化和旅游</t>
  </si>
  <si>
    <t>群众文化</t>
  </si>
  <si>
    <t>其他文化和旅游支出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</si>
  <si>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</si>
  <si>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</si>
  <si>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</si>
  <si>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</si>
  <si>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</si>
  <si>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</si>
  <si>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抚恤</t>
  </si>
  <si>
    <t>义务兵优待</t>
  </si>
  <si>
    <t>退役安置</t>
  </si>
  <si>
    <t>其他退役安置支出</t>
  </si>
  <si>
    <t>残疾人事业</t>
  </si>
  <si>
    <t>残疾人就业</t>
  </si>
  <si>
    <t>卫生健康支出</t>
  </si>
  <si>
    <t>公共卫生</t>
  </si>
  <si>
    <t>突发公共卫生事件应急处理</t>
  </si>
  <si>
    <t>其他公共卫生支出</t>
  </si>
  <si>
    <t>行政事业单位医疗</t>
  </si>
  <si>
    <t>行政单位医疗</t>
  </si>
  <si>
    <t>事业单位医疗</t>
  </si>
  <si>
    <t>公务员医疗补助</t>
  </si>
  <si>
    <t>城乡社区支出</t>
  </si>
  <si>
    <t>城乡社区公共设施</t>
  </si>
  <si>
    <t>其他城乡社区公共设施支出</t>
  </si>
  <si>
    <t>农林水支出</t>
  </si>
  <si>
    <t>农业农村</t>
  </si>
  <si>
    <t>病虫害控制</t>
  </si>
  <si>
    <t>农村社会事业</t>
  </si>
  <si>
    <t>农田建设</t>
  </si>
  <si>
    <t>林业和草原</t>
  </si>
  <si>
    <t>林业草原防灾减灾</t>
  </si>
  <si>
    <t>巩固脱贫衔接乡村振兴</t>
  </si>
  <si>
    <t>农村基础设施建设</t>
  </si>
  <si>
    <t>农村综合改革</t>
  </si>
  <si>
    <t>对村民委员会和党支部的补助</t>
  </si>
  <si>
    <t>对村集体经济组织的补助</t>
  </si>
  <si>
    <t>商业服务业等支出</t>
  </si>
  <si>
    <t>涉外发展服务支出</t>
  </si>
  <si>
    <t>其他涉外发展服务支出</t>
  </si>
  <si>
    <t>援助其他地区支出</t>
  </si>
  <si>
    <t>其他支出</t>
  </si>
  <si>
    <t>国有资本经营预算支出</t>
  </si>
  <si>
    <t>解决历史遗留问题及改革成本支出</t>
  </si>
  <si>
    <t>国有企业退休人员社会化管理补助支出</t>
  </si>
  <si>
    <t>灾害防治及应急管理支出</t>
  </si>
  <si>
    <t>应急管理事务</t>
  </si>
  <si>
    <t>安全监管</t>
  </si>
  <si>
    <t>合  计</t>
  </si>
  <si>
    <t>注：本表按支出功能分类填列，明细到类、款、项三级科目。</t>
  </si>
  <si>
    <t>附表4</t>
  </si>
  <si>
    <t>财政拨款收支总体情况表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</si>
  <si>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</si>
  <si>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</si>
  <si>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</si>
  <si>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</si>
  <si>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</si>
  <si>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</si>
  <si>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附表5</t>
  </si>
  <si>
    <t>一般公共预算支出情况表</t>
  </si>
  <si>
    <t>合   计</t>
  </si>
  <si>
    <t>人员经费</t>
  </si>
  <si>
    <t>公用经费</t>
  </si>
  <si>
    <t>重大公共卫生服务</t>
  </si>
  <si>
    <t xml:space="preserve"> </t>
  </si>
  <si>
    <t>附表6</t>
  </si>
  <si>
    <t>一般公共预算基本支出情况表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</si>
  <si>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</si>
  <si>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</si>
  <si>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</si>
  <si>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</si>
  <si>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</si>
  <si>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</si>
  <si>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</si>
  <si>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</si>
  <si>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</si>
  <si>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</si>
  <si>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</si>
  <si>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</si>
  <si>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</si>
  <si>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</si>
  <si>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</si>
  <si>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</si>
  <si>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</si>
  <si>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</si>
  <si>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</si>
  <si>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</si>
  <si>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</si>
  <si>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</si>
  <si>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</si>
  <si>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维修（护）费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</si>
  <si>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</si>
  <si>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</si>
  <si>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</si>
  <si>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</si>
  <si>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</si>
  <si>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</si>
  <si>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>对个人和家庭的补助</t>
  </si>
  <si>
    <t xml:space="preserve">  退休费</t>
  </si>
  <si>
    <t xml:space="preserve">  生活补助</t>
  </si>
  <si>
    <t xml:space="preserve">  其他对个人和家庭的补助</t>
  </si>
  <si>
    <t>注：本表按部门预算支出经济分类填列，明细到类、款两级科目。</t>
  </si>
  <si>
    <t>附表7</t>
  </si>
  <si>
    <t>一般公共预算“三公”经费支出情况表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</si>
  <si>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</si>
  <si>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</si>
  <si>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</si>
  <si>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</si>
  <si>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</si>
  <si>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</si>
  <si>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</si>
  <si>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附表8</t>
  </si>
  <si>
    <t>政府性基金预算支出情况表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</si>
  <si>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</si>
  <si>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</si>
  <si>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附表9</t>
  </si>
  <si>
    <t>国有资本经营预算支出情况表</t>
  </si>
  <si>
    <t>本年国有资本经营基金预算支出</t>
  </si>
  <si>
    <t>附表10</t>
  </si>
  <si>
    <t>项目支出表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</si>
  <si>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</si>
  <si>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</si>
  <si>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</si>
  <si>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</si>
  <si>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</si>
  <si>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</si>
  <si>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</si>
  <si>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</si>
  <si>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</si>
  <si>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</si>
  <si>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2021-2022年在职、离任村干部基本报酬</t>
  </si>
  <si>
    <t>天津市静海区王口镇人民政府</t>
  </si>
  <si>
    <t>2021年在职村干部绩效报酬</t>
  </si>
  <si>
    <t>2021-2022年党务工作者工资</t>
  </si>
  <si>
    <t>村党组织运转经费</t>
  </si>
  <si>
    <t>村级组织办公经费和其他必要支出</t>
  </si>
  <si>
    <t>扶持壮大村集体经济</t>
  </si>
  <si>
    <t>村级保洁员工资</t>
  </si>
  <si>
    <t>燃油车补贴</t>
  </si>
  <si>
    <t>2021年度支斗毛渠清淤工程</t>
  </si>
  <si>
    <t>2021年度高标准农田建设项目</t>
  </si>
  <si>
    <t>2020年美丽村庄项目建设补助资金</t>
  </si>
  <si>
    <t>困难村基础设施建设缺口</t>
  </si>
  <si>
    <t>2022年村级防疫员补助资金</t>
  </si>
  <si>
    <t>2021年村级防疫员补助资金</t>
  </si>
  <si>
    <t>村级专职委员工作补贴</t>
  </si>
  <si>
    <t>2020年户厕改造资金</t>
  </si>
  <si>
    <t>重大传染病防控经费</t>
  </si>
  <si>
    <t>2022年度央企退休人员社会化管理补助资金</t>
  </si>
  <si>
    <t>2020-2021年度央企退休人员社会化管理</t>
  </si>
  <si>
    <t>严重精神障碍患者看护奖励资金</t>
  </si>
  <si>
    <t>文化公益岗补助资金</t>
  </si>
  <si>
    <t>乡镇、街文体中心（文化站）免费开放补助资金</t>
  </si>
  <si>
    <t>基层公共文化服务体系建设补助资金</t>
  </si>
  <si>
    <t>各乡镇老放映员生活补助资金</t>
  </si>
  <si>
    <t>农村体育活动专项资金</t>
  </si>
  <si>
    <t>各乡镇、园区、街道食品安全协勤（协管）员经费项目补助资金</t>
  </si>
  <si>
    <t>林业有害生物防治资金</t>
  </si>
  <si>
    <t>清洁取暖运行补贴</t>
  </si>
  <si>
    <t>离退休人员二次报销保险费</t>
  </si>
  <si>
    <t>义务兵优待金</t>
  </si>
  <si>
    <t>安全生产</t>
  </si>
  <si>
    <t>其他运转类</t>
  </si>
  <si>
    <t>援助镇原县项目资金</t>
  </si>
  <si>
    <t>外贸企业补贴资金</t>
  </si>
</sst>
</file>

<file path=xl/styles.xml><?xml version="1.0" encoding="utf-8"?>
<styleSheet xmlns="http://schemas.openxmlformats.org/spreadsheetml/2006/main">
  <numFmts count="24">
    <numFmt numFmtId="176" formatCode="* #,##0.00;* \-#,##0.00;* &quot;&quot;??;@"/>
    <numFmt numFmtId="177" formatCode="00"/>
    <numFmt numFmtId="178" formatCode="#,##0.0000"/>
    <numFmt numFmtId="179" formatCode="#,##0.0_ "/>
    <numFmt numFmtId="180" formatCode="#,##0.0"/>
    <numFmt numFmtId="181" formatCode=";;"/>
    <numFmt numFmtId="182" formatCode="0.0_ "/>
    <numFmt numFmtId="183" formatCode="_-* #,##0&quot;$&quot;_-;\-* #,##0&quot;$&quot;_-;_-* &quot;-&quot;&quot;$&quot;_-;_-@_-"/>
    <numFmt numFmtId="184" formatCode="_-&quot;$&quot;* #,##0_-;\-&quot;$&quot;* #,##0_-;_-&quot;$&quot;* &quot;-&quot;_-;_-@_-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85" formatCode="_(&quot;$&quot;* #,##0.00_);_(&quot;$&quot;* \(#,##0.00\);_(&quot;$&quot;* &quot;-&quot;??_);_(@_)"/>
    <numFmt numFmtId="186" formatCode="\$#,##0.00;\(\$#,##0.00\)"/>
    <numFmt numFmtId="187" formatCode="_-* #,##0.00&quot;$&quot;_-;\-* #,##0.00&quot;$&quot;_-;_-* &quot;-&quot;??&quot;$&quot;_-;_-@_-"/>
    <numFmt numFmtId="42" formatCode="_ &quot;￥&quot;* #,##0_ ;_ &quot;￥&quot;* \-#,##0_ ;_ &quot;￥&quot;* &quot;-&quot;_ ;_ @_ "/>
    <numFmt numFmtId="188" formatCode="_-* #,##0_$_-;\-* #,##0_$_-;_-* &quot;-&quot;_$_-;_-@_-"/>
    <numFmt numFmtId="189" formatCode="0.0"/>
    <numFmt numFmtId="190" formatCode="#,##0;\(#,##0\)"/>
    <numFmt numFmtId="191" formatCode="0;_琀"/>
    <numFmt numFmtId="192" formatCode="\$#,##0;\(\$#,##0\)"/>
    <numFmt numFmtId="193" formatCode="yyyy&quot;年&quot;m&quot;月&quot;d&quot;日&quot;;@"/>
    <numFmt numFmtId="194" formatCode="#,##0;\-#,##0;&quot;-&quot;"/>
    <numFmt numFmtId="195" formatCode="_-* #,##0.00_$_-;\-* #,##0.00_$_-;_-* &quot;-&quot;??_$_-;_-@_-"/>
  </numFmts>
  <fonts count="86"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2"/>
      <color theme="1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u/>
      <sz val="12"/>
      <color indexed="36"/>
      <name val="宋体"/>
      <charset val="134"/>
    </font>
    <font>
      <sz val="10.5"/>
      <color indexed="20"/>
      <name val="宋体"/>
      <charset val="134"/>
    </font>
    <font>
      <sz val="8"/>
      <name val="Times New Roman"/>
      <charset val="134"/>
    </font>
    <font>
      <sz val="12"/>
      <color indexed="20"/>
      <name val="宋体"/>
      <charset val="134"/>
    </font>
    <font>
      <b/>
      <sz val="18"/>
      <name val="Arial"/>
      <charset val="134"/>
    </font>
    <font>
      <sz val="12"/>
      <color indexed="17"/>
      <name val="楷体_GB2312"/>
      <charset val="134"/>
    </font>
    <font>
      <sz val="8"/>
      <name val="Arial"/>
      <charset val="134"/>
    </font>
    <font>
      <sz val="10"/>
      <name val="Times New Roman"/>
      <charset val="134"/>
    </font>
    <font>
      <b/>
      <sz val="18"/>
      <color indexed="62"/>
      <name val="宋体"/>
      <charset val="134"/>
    </font>
    <font>
      <sz val="11"/>
      <color theme="0"/>
      <name val="宋体"/>
      <charset val="0"/>
      <scheme val="minor"/>
    </font>
    <font>
      <sz val="12"/>
      <color indexed="17"/>
      <name val="宋体"/>
      <charset val="134"/>
    </font>
    <font>
      <sz val="11"/>
      <name val="ＭＳ Ｐゴシック"/>
      <charset val="134"/>
    </font>
    <font>
      <sz val="10.5"/>
      <color indexed="17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sz val="11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2"/>
      <name val="바탕체"/>
      <charset val="129"/>
    </font>
    <font>
      <b/>
      <sz val="11"/>
      <color theme="1"/>
      <name val="宋体"/>
      <charset val="0"/>
      <scheme val="minor"/>
    </font>
    <font>
      <sz val="12"/>
      <name val="官帕眉"/>
      <charset val="134"/>
    </font>
    <font>
      <b/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indexed="60"/>
      <name val="宋体"/>
      <charset val="134"/>
    </font>
    <font>
      <b/>
      <sz val="12"/>
      <name val="Arial"/>
      <charset val="134"/>
    </font>
    <font>
      <sz val="11"/>
      <color rgb="FFFA7D00"/>
      <name val="宋体"/>
      <charset val="0"/>
      <scheme val="minor"/>
    </font>
    <font>
      <b/>
      <i/>
      <sz val="16"/>
      <name val="Helv"/>
      <charset val="134"/>
    </font>
    <font>
      <b/>
      <sz val="13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sz val="9"/>
      <color indexed="20"/>
      <name val="宋体"/>
      <charset val="134"/>
    </font>
    <font>
      <b/>
      <sz val="15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7"/>
      <name val="Small Fonts"/>
      <charset val="134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b/>
      <sz val="10"/>
      <name val="MS Sans Serif"/>
      <charset val="134"/>
    </font>
    <font>
      <b/>
      <sz val="15"/>
      <color theme="3"/>
      <name val="宋体"/>
      <charset val="134"/>
      <scheme val="minor"/>
    </font>
    <font>
      <b/>
      <sz val="11"/>
      <color indexed="42"/>
      <name val="宋体"/>
      <charset val="134"/>
    </font>
    <font>
      <sz val="12"/>
      <name val="Helv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sz val="12"/>
      <name val="Courier"/>
      <charset val="134"/>
    </font>
    <font>
      <b/>
      <sz val="21"/>
      <name val="楷体_GB2312"/>
      <charset val="134"/>
    </font>
    <font>
      <sz val="9"/>
      <color indexed="17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9"/>
        <bgColor indexed="29"/>
      </patternFill>
    </fill>
    <fill>
      <patternFill patternType="solid">
        <fgColor indexed="27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3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55"/>
        <bgColor indexed="55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37">
    <xf numFmtId="0" fontId="0" fillId="0" borderId="0"/>
    <xf numFmtId="0" fontId="45" fillId="0" borderId="0"/>
    <xf numFmtId="0" fontId="35" fillId="0" borderId="0" applyFont="false" applyFill="false" applyBorder="false" applyAlignment="false" applyProtection="false"/>
    <xf numFmtId="0" fontId="35" fillId="0" borderId="0" applyFont="false" applyFill="false" applyBorder="false" applyAlignment="false" applyProtection="false"/>
    <xf numFmtId="40" fontId="35" fillId="0" borderId="0" applyFont="false" applyFill="false" applyBorder="false" applyAlignment="false" applyProtection="false"/>
    <xf numFmtId="38" fontId="35" fillId="0" borderId="0" applyFont="false" applyFill="false" applyBorder="false" applyAlignment="false" applyProtection="false"/>
    <xf numFmtId="0" fontId="1" fillId="33" borderId="12" applyNumberFormat="false" applyFont="false" applyAlignment="false" applyProtection="false">
      <alignment vertical="center"/>
    </xf>
    <xf numFmtId="0" fontId="38" fillId="0" borderId="0"/>
    <xf numFmtId="189" fontId="40" fillId="0" borderId="1">
      <alignment vertical="center"/>
      <protection locked="false"/>
    </xf>
    <xf numFmtId="0" fontId="77" fillId="0" borderId="0"/>
    <xf numFmtId="0" fontId="62" fillId="6" borderId="22" applyNumberFormat="false" applyAlignment="false" applyProtection="false">
      <alignment vertical="center"/>
    </xf>
    <xf numFmtId="0" fontId="59" fillId="20" borderId="20" applyNumberFormat="false" applyAlignment="false" applyProtection="false">
      <alignment vertical="center"/>
    </xf>
    <xf numFmtId="0" fontId="50" fillId="9" borderId="0" applyNumberFormat="false" applyBorder="false" applyAlignment="false" applyProtection="false">
      <alignment vertical="center"/>
    </xf>
    <xf numFmtId="0" fontId="37" fillId="51" borderId="0" applyNumberFormat="false" applyBorder="false" applyAlignment="false" applyProtection="false">
      <alignment vertical="center"/>
    </xf>
    <xf numFmtId="0" fontId="37" fillId="1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7" fillId="3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0" borderId="9" applyProtection="false"/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8" fillId="4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40" fillId="0" borderId="0"/>
    <xf numFmtId="0" fontId="37" fillId="50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8" fillId="7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1" fillId="36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3" fillId="36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0" fillId="17" borderId="0" applyNumberFormat="false" applyBorder="false" applyAlignment="false" applyProtection="false">
      <alignment vertical="center"/>
    </xf>
    <xf numFmtId="1" fontId="40" fillId="0" borderId="1">
      <alignment vertical="center"/>
      <protection locked="false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8" fillId="0" borderId="0"/>
    <xf numFmtId="0" fontId="27" fillId="7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37" fontId="63" fillId="0" borderId="0"/>
    <xf numFmtId="0" fontId="55" fillId="42" borderId="18" applyNumberForma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66" fillId="0" borderId="0" applyProtection="false">
      <alignment vertical="center"/>
    </xf>
    <xf numFmtId="0" fontId="56" fillId="7" borderId="0" applyNumberFormat="false" applyBorder="false" applyAlignment="false" applyProtection="false">
      <alignment vertical="center"/>
    </xf>
    <xf numFmtId="0" fontId="14" fillId="7" borderId="0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54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0" fillId="63" borderId="0" applyNumberFormat="false" applyBorder="false" applyAlignment="false" applyProtection="false"/>
    <xf numFmtId="0" fontId="10" fillId="17" borderId="0" applyNumberFormat="false" applyBorder="false" applyAlignment="false" applyProtection="false">
      <alignment vertical="center"/>
    </xf>
    <xf numFmtId="0" fontId="33" fillId="3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65" fillId="0" borderId="0"/>
    <xf numFmtId="0" fontId="1" fillId="0" borderId="0"/>
    <xf numFmtId="0" fontId="10" fillId="5" borderId="0" applyNumberFormat="false" applyBorder="false" applyAlignment="false" applyProtection="false">
      <alignment vertical="center"/>
    </xf>
    <xf numFmtId="43" fontId="38" fillId="0" borderId="0" applyFont="false" applyFill="false" applyBorder="false" applyAlignment="false" applyProtection="false"/>
    <xf numFmtId="0" fontId="1" fillId="0" borderId="0" applyNumberFormat="false" applyFill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1" fontId="38" fillId="0" borderId="0"/>
    <xf numFmtId="0" fontId="68" fillId="31" borderId="7" applyNumberFormat="false" applyAlignment="false" applyProtection="false">
      <alignment vertical="center"/>
    </xf>
    <xf numFmtId="0" fontId="37" fillId="1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69" fillId="0" borderId="0"/>
    <xf numFmtId="0" fontId="14" fillId="7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/>
    <xf numFmtId="0" fontId="1" fillId="0" borderId="0"/>
    <xf numFmtId="0" fontId="1" fillId="0" borderId="0"/>
    <xf numFmtId="0" fontId="10" fillId="1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51" fillId="0" borderId="15" applyNumberFormat="false" applyAlignment="false" applyProtection="false">
      <alignment horizontal="left" vertical="center"/>
    </xf>
    <xf numFmtId="0" fontId="41" fillId="0" borderId="8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3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54" fillId="0" borderId="17" applyNumberFormat="false" applyFill="false" applyAlignment="false" applyProtection="false">
      <alignment vertical="center"/>
    </xf>
    <xf numFmtId="0" fontId="21" fillId="11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190" fontId="31" fillId="0" borderId="0"/>
    <xf numFmtId="0" fontId="13" fillId="3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33" fillId="4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33" fillId="34" borderId="0" applyNumberFormat="false" applyBorder="false" applyAlignment="false" applyProtection="false">
      <alignment vertical="center"/>
    </xf>
    <xf numFmtId="0" fontId="40" fillId="0" borderId="1">
      <alignment horizontal="distributed" vertical="center" wrapText="true"/>
    </xf>
    <xf numFmtId="0" fontId="13" fillId="0" borderId="0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7" fillId="3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185" fontId="38" fillId="0" borderId="0" applyFont="false" applyFill="false" applyBorder="false" applyAlignment="false" applyProtection="false"/>
    <xf numFmtId="0" fontId="38" fillId="0" borderId="0"/>
    <xf numFmtId="0" fontId="78" fillId="0" borderId="0">
      <alignment horizontal="centerContinuous"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3" fillId="16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37" fillId="49" borderId="0" applyNumberFormat="false" applyBorder="false" applyAlignment="false" applyProtection="false">
      <alignment vertical="center"/>
    </xf>
    <xf numFmtId="186" fontId="31" fillId="0" borderId="0"/>
    <xf numFmtId="0" fontId="25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76" fillId="67" borderId="0" applyNumberFormat="false" applyBorder="false" applyAlignment="false" applyProtection="false">
      <alignment vertical="center"/>
    </xf>
    <xf numFmtId="0" fontId="33" fillId="22" borderId="0" applyNumberFormat="false" applyBorder="false" applyAlignment="false" applyProtection="false">
      <alignment vertical="center"/>
    </xf>
    <xf numFmtId="0" fontId="67" fillId="0" borderId="23" applyNumberFormat="false" applyFill="false" applyAlignment="false" applyProtection="false">
      <alignment vertical="center"/>
    </xf>
    <xf numFmtId="0" fontId="18" fillId="37" borderId="0" applyNumberFormat="false" applyBorder="false" applyAlignment="false" applyProtection="false">
      <alignment vertical="center"/>
    </xf>
    <xf numFmtId="0" fontId="18" fillId="55" borderId="0" applyNumberFormat="false" applyBorder="false" applyAlignment="false" applyProtection="false">
      <alignment vertical="center"/>
    </xf>
    <xf numFmtId="9" fontId="47" fillId="0" borderId="0" applyFont="false" applyFill="false" applyBorder="false" applyAlignment="false" applyProtection="false"/>
    <xf numFmtId="0" fontId="13" fillId="18" borderId="0" applyNumberFormat="false" applyBorder="false" applyAlignment="false" applyProtection="false">
      <alignment vertical="center"/>
    </xf>
    <xf numFmtId="0" fontId="37" fillId="4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61" fillId="26" borderId="22" applyNumberFormat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7" fillId="4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1" fillId="68" borderId="0" applyNumberFormat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62" fillId="6" borderId="22" applyNumberForma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53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38" fontId="30" fillId="20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28" fillId="0" borderId="0" applyProtection="false"/>
    <xf numFmtId="0" fontId="46" fillId="0" borderId="13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0" borderId="0" applyFont="false" applyFill="false" applyBorder="false" applyAlignment="false" applyProtection="false"/>
    <xf numFmtId="0" fontId="27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/>
    <xf numFmtId="43" fontId="17" fillId="0" borderId="0" applyFont="false" applyFill="false" applyBorder="false" applyAlignment="false" applyProtection="false">
      <alignment vertical="center"/>
    </xf>
    <xf numFmtId="0" fontId="71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6" fillId="0" borderId="0" applyProtection="false"/>
    <xf numFmtId="0" fontId="14" fillId="7" borderId="0" applyNumberFormat="false" applyBorder="false" applyAlignment="false" applyProtection="false">
      <alignment vertical="center"/>
    </xf>
    <xf numFmtId="0" fontId="18" fillId="3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2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54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75" fillId="0" borderId="27" applyNumberFormat="false" applyFill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52" fillId="0" borderId="16" applyNumberFormat="false" applyFill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13" fillId="20" borderId="0" applyNumberFormat="false" applyBorder="false" applyAlignment="false" applyProtection="false">
      <alignment vertical="center"/>
    </xf>
    <xf numFmtId="0" fontId="17" fillId="72" borderId="28" applyNumberFormat="false" applyFont="false" applyAlignment="false" applyProtection="false">
      <alignment vertical="center"/>
    </xf>
    <xf numFmtId="0" fontId="33" fillId="4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3" fillId="48" borderId="0" applyNumberFormat="false" applyBorder="false" applyAlignment="false" applyProtection="false">
      <alignment vertical="center"/>
    </xf>
    <xf numFmtId="0" fontId="1" fillId="0" borderId="0"/>
    <xf numFmtId="0" fontId="27" fillId="18" borderId="0" applyNumberFormat="false" applyBorder="false" applyAlignment="false" applyProtection="false">
      <alignment vertical="center"/>
    </xf>
    <xf numFmtId="0" fontId="33" fillId="52" borderId="0" applyNumberFormat="false" applyBorder="false" applyAlignment="false" applyProtection="false">
      <alignment vertical="center"/>
    </xf>
    <xf numFmtId="0" fontId="1" fillId="0" borderId="0"/>
    <xf numFmtId="0" fontId="14" fillId="7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8" fillId="76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2" fontId="16" fillId="0" borderId="0" applyProtection="false"/>
    <xf numFmtId="0" fontId="20" fillId="27" borderId="0" applyNumberFormat="false" applyBorder="false" applyAlignment="false" applyProtection="false"/>
    <xf numFmtId="0" fontId="15" fillId="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63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194" fontId="65" fillId="0" borderId="0" applyFill="false" applyBorder="false" applyAlignment="false"/>
    <xf numFmtId="0" fontId="10" fillId="1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0" fillId="46" borderId="0" applyNumberFormat="false" applyBorder="false" applyAlignment="false" applyProtection="false"/>
    <xf numFmtId="0" fontId="13" fillId="2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0" fillId="25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2" borderId="0" applyNumberFormat="false" applyBorder="false" applyAlignment="false" applyProtection="false"/>
    <xf numFmtId="0" fontId="14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0" borderId="0" applyFont="false" applyFill="false" applyBorder="false" applyAlignment="false" applyProtection="false"/>
    <xf numFmtId="0" fontId="51" fillId="0" borderId="24">
      <alignment horizontal="left"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5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0" fillId="58" borderId="0" applyNumberFormat="false" applyBorder="false" applyAlignment="false" applyProtection="false"/>
    <xf numFmtId="0" fontId="14" fillId="18" borderId="0" applyNumberFormat="false" applyBorder="false" applyAlignment="false" applyProtection="false">
      <alignment vertical="center"/>
    </xf>
    <xf numFmtId="184" fontId="38" fillId="0" borderId="0" applyFont="false" applyFill="false" applyBorder="false" applyAlignment="false" applyProtection="false"/>
    <xf numFmtId="192" fontId="31" fillId="0" borderId="0"/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/>
    <xf numFmtId="0" fontId="43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51" fillId="0" borderId="0" applyProtection="false"/>
    <xf numFmtId="0" fontId="13" fillId="33" borderId="12" applyNumberFormat="false" applyFon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10" fontId="30" fillId="26" borderId="1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62" fillId="6" borderId="22" applyNumberForma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60" fillId="0" borderId="21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53" fillId="0" borderId="0"/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59" fillId="26" borderId="20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70" fillId="60" borderId="26" applyNumberFormat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/>
    <xf numFmtId="0" fontId="14" fillId="18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3" fillId="6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top"/>
      <protection locked="false"/>
    </xf>
    <xf numFmtId="0" fontId="22" fillId="7" borderId="0" applyNumberFormat="false" applyBorder="false" applyAlignment="false" applyProtection="false">
      <alignment vertical="center"/>
    </xf>
    <xf numFmtId="0" fontId="33" fillId="62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" fillId="0" borderId="0"/>
    <xf numFmtId="0" fontId="14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" fillId="0" borderId="0"/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65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" fillId="0" borderId="0"/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8" fillId="5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" fillId="0" borderId="0"/>
    <xf numFmtId="0" fontId="14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>
      <alignment vertical="center"/>
    </xf>
    <xf numFmtId="0" fontId="33" fillId="6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7" fillId="40" borderId="0" applyNumberFormat="false" applyBorder="false" applyAlignment="false" applyProtection="false">
      <alignment vertical="center"/>
    </xf>
    <xf numFmtId="0" fontId="49" fillId="42" borderId="14" applyNumberFormat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15" fillId="1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4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2" fillId="0" borderId="0"/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37" fillId="30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" fillId="0" borderId="0"/>
    <xf numFmtId="0" fontId="58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1" fillId="0" borderId="0"/>
    <xf numFmtId="0" fontId="10" fillId="5" borderId="0" applyNumberFormat="false" applyBorder="false" applyAlignment="false" applyProtection="false">
      <alignment vertical="center"/>
    </xf>
    <xf numFmtId="0" fontId="50" fillId="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" fillId="0" borderId="0"/>
    <xf numFmtId="0" fontId="14" fillId="7" borderId="0" applyNumberFormat="false" applyBorder="false" applyAlignment="false" applyProtection="false">
      <alignment vertical="center"/>
    </xf>
    <xf numFmtId="0" fontId="18" fillId="69" borderId="0" applyNumberFormat="false" applyBorder="false" applyAlignment="false" applyProtection="false">
      <alignment vertical="center"/>
    </xf>
    <xf numFmtId="0" fontId="1" fillId="0" borderId="0"/>
    <xf numFmtId="0" fontId="10" fillId="5" borderId="0" applyNumberFormat="false" applyBorder="false" applyAlignment="false" applyProtection="false">
      <alignment vertical="center"/>
    </xf>
    <xf numFmtId="0" fontId="1" fillId="0" borderId="0"/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37" fillId="70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" fillId="0" borderId="0">
      <alignment vertical="center"/>
    </xf>
    <xf numFmtId="43" fontId="31" fillId="0" borderId="0" applyFont="false" applyFill="false" applyBorder="false" applyAlignment="false" applyProtection="false"/>
    <xf numFmtId="0" fontId="15" fillId="35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79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73" borderId="0" applyNumberFormat="false" applyBorder="false" applyAlignment="false" applyProtection="false"/>
    <xf numFmtId="0" fontId="10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33" fillId="5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38" fillId="0" borderId="0" applyFont="false" applyFill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1" fillId="0" borderId="17" applyNumberFormat="false" applyFill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0" fillId="74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/>
    <xf numFmtId="10" fontId="38" fillId="0" borderId="0" applyFont="false" applyFill="false" applyBorder="false" applyAlignment="false" applyProtection="false"/>
    <xf numFmtId="0" fontId="29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6" fillId="0" borderId="0"/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9" fontId="48" fillId="0" borderId="0" applyFont="false" applyFill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188" fontId="12" fillId="0" borderId="0" applyFont="false" applyFill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47" fillId="0" borderId="0"/>
    <xf numFmtId="0" fontId="29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60" fillId="0" borderId="21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" fillId="0" borderId="0"/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4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3" fillId="7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/>
    <xf numFmtId="0" fontId="83" fillId="77" borderId="18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4" fillId="0" borderId="23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57" fillId="0" borderId="19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top"/>
      <protection locked="false"/>
    </xf>
    <xf numFmtId="0" fontId="10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top"/>
      <protection locked="false"/>
    </xf>
    <xf numFmtId="0" fontId="44" fillId="0" borderId="10" applyNumberFormat="false" applyFill="false" applyAlignment="false" applyProtection="false">
      <alignment vertical="center"/>
    </xf>
    <xf numFmtId="0" fontId="61" fillId="20" borderId="22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39" fillId="31" borderId="7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4" fillId="23" borderId="0" applyNumberFormat="false" applyBorder="false" applyAlignment="false" applyProtection="false"/>
    <xf numFmtId="195" fontId="12" fillId="0" borderId="0" applyFont="false" applyFill="false" applyBorder="false" applyAlignment="false" applyProtection="false"/>
    <xf numFmtId="183" fontId="12" fillId="0" borderId="0" applyFont="false" applyFill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187" fontId="12" fillId="0" borderId="0" applyFont="false" applyFill="false" applyBorder="false" applyAlignment="false" applyProtection="false"/>
    <xf numFmtId="0" fontId="74" fillId="6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1" fillId="0" borderId="0"/>
    <xf numFmtId="41" fontId="31" fillId="0" borderId="0" applyFont="false" applyFill="false" applyBorder="false" applyAlignment="false" applyProtection="false"/>
    <xf numFmtId="43" fontId="1" fillId="0" borderId="0" applyFont="false" applyFill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191" fontId="48" fillId="0" borderId="0" applyFont="false" applyFill="false" applyBorder="false" applyAlignment="false" applyProtection="false"/>
    <xf numFmtId="0" fontId="9" fillId="8" borderId="0" applyNumberFormat="false" applyBorder="false" applyAlignment="false" applyProtection="false"/>
    <xf numFmtId="0" fontId="29" fillId="5" borderId="0" applyNumberFormat="false" applyBorder="false" applyAlignment="false" applyProtection="false">
      <alignment vertical="center"/>
    </xf>
    <xf numFmtId="193" fontId="48" fillId="0" borderId="0" applyFont="false" applyFill="false" applyBorder="false" applyAlignment="false" applyProtection="false"/>
    <xf numFmtId="0" fontId="9" fillId="47" borderId="0" applyNumberFormat="false" applyBorder="false" applyAlignment="false" applyProtection="false"/>
    <xf numFmtId="0" fontId="14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/>
  </cellStyleXfs>
  <cellXfs count="114">
    <xf numFmtId="0" fontId="0" fillId="0" borderId="0" xfId="0"/>
    <xf numFmtId="0" fontId="1" fillId="0" borderId="0" xfId="541" applyFont="true"/>
    <xf numFmtId="0" fontId="2" fillId="0" borderId="0" xfId="541"/>
    <xf numFmtId="0" fontId="3" fillId="0" borderId="0" xfId="541" applyFont="true" applyAlignment="true"/>
    <xf numFmtId="0" fontId="4" fillId="0" borderId="0" xfId="572" applyFont="true" applyAlignment="true">
      <alignment horizontal="center" vertical="center"/>
    </xf>
    <xf numFmtId="0" fontId="5" fillId="0" borderId="0" xfId="572" applyFont="true" applyBorder="true" applyAlignment="true">
      <alignment horizontal="right"/>
    </xf>
    <xf numFmtId="0" fontId="1" fillId="0" borderId="1" xfId="541" applyFont="true" applyBorder="true" applyAlignment="true">
      <alignment horizontal="center" vertical="center"/>
    </xf>
    <xf numFmtId="0" fontId="1" fillId="0" borderId="1" xfId="541" applyFont="true" applyBorder="true"/>
    <xf numFmtId="0" fontId="1" fillId="0" borderId="1" xfId="541" applyFont="true" applyBorder="true" applyAlignment="true"/>
    <xf numFmtId="182" fontId="1" fillId="0" borderId="1" xfId="541" applyNumberFormat="true" applyFont="true" applyBorder="true"/>
    <xf numFmtId="0" fontId="1" fillId="0" borderId="1" xfId="541" applyFont="true" applyBorder="true" applyAlignment="true">
      <alignment vertical="center"/>
    </xf>
    <xf numFmtId="0" fontId="6" fillId="0" borderId="1" xfId="541" applyFont="true" applyBorder="true"/>
    <xf numFmtId="0" fontId="2" fillId="0" borderId="1" xfId="541" applyBorder="true"/>
    <xf numFmtId="0" fontId="1" fillId="0" borderId="1" xfId="541" applyFont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top"/>
    </xf>
    <xf numFmtId="0" fontId="1" fillId="0" borderId="0" xfId="0" applyFont="true" applyFill="true" applyAlignment="true">
      <alignment horizontal="right"/>
    </xf>
    <xf numFmtId="0" fontId="1" fillId="0" borderId="0" xfId="0" applyFont="true"/>
    <xf numFmtId="0" fontId="8" fillId="0" borderId="0" xfId="0" applyFont="true" applyFill="true" applyAlignment="true">
      <alignment horizontal="center" vertical="center"/>
    </xf>
    <xf numFmtId="0" fontId="3" fillId="0" borderId="0" xfId="0" applyFont="true"/>
    <xf numFmtId="0" fontId="7" fillId="0" borderId="0" xfId="0" applyNumberFormat="true" applyFont="true" applyFill="true" applyAlignment="true" applyProtection="true">
      <alignment horizontal="centerContinuous" vertical="top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Continuous" vertical="center"/>
    </xf>
    <xf numFmtId="0" fontId="1" fillId="0" borderId="2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/>
    </xf>
    <xf numFmtId="181" fontId="1" fillId="0" borderId="1" xfId="0" applyNumberFormat="true" applyFont="true" applyFill="true" applyBorder="true" applyAlignment="true" applyProtection="true">
      <alignment horizontal="left" vertical="center" wrapText="true"/>
    </xf>
    <xf numFmtId="180" fontId="1" fillId="0" borderId="3" xfId="0" applyNumberFormat="true" applyFont="true" applyFill="true" applyBorder="true" applyAlignment="true" applyProtection="true">
      <alignment horizontal="right" vertical="center" wrapText="true"/>
    </xf>
    <xf numFmtId="180" fontId="1" fillId="0" borderId="1" xfId="0" applyNumberFormat="true" applyFont="true" applyFill="true" applyBorder="true" applyAlignment="true" applyProtection="true">
      <alignment horizontal="right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1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2"/>
    </xf>
    <xf numFmtId="181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NumberFormat="true" applyFont="true" applyFill="true" applyAlignment="true" applyProtection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572"/>
    <xf numFmtId="0" fontId="4" fillId="0" borderId="0" xfId="572" applyFont="true" applyAlignment="true">
      <alignment vertical="center"/>
    </xf>
    <xf numFmtId="0" fontId="5" fillId="0" borderId="0" xfId="572" applyFont="true"/>
    <xf numFmtId="0" fontId="5" fillId="0" borderId="1" xfId="572" applyFont="true" applyBorder="true" applyAlignment="true">
      <alignment horizontal="center" vertical="center" wrapText="true"/>
    </xf>
    <xf numFmtId="0" fontId="5" fillId="0" borderId="1" xfId="572" applyFont="true" applyBorder="true" applyAlignment="true">
      <alignment horizontal="center" vertical="center"/>
    </xf>
    <xf numFmtId="182" fontId="5" fillId="0" borderId="1" xfId="572" applyNumberFormat="true" applyFont="true" applyBorder="true" applyAlignment="true">
      <alignment horizontal="center" vertical="center"/>
    </xf>
    <xf numFmtId="0" fontId="5" fillId="0" borderId="0" xfId="572" applyFont="true" applyAlignment="true">
      <alignment vertical="center"/>
    </xf>
    <xf numFmtId="0" fontId="5" fillId="0" borderId="0" xfId="572" applyFont="true" applyAlignment="true">
      <alignment horizontal="right"/>
    </xf>
    <xf numFmtId="0" fontId="1" fillId="0" borderId="0" xfId="572" applyBorder="true"/>
    <xf numFmtId="0" fontId="5" fillId="0" borderId="0" xfId="572" applyFont="true" applyBorder="true" applyAlignment="true">
      <alignment horizontal="center" vertical="center" wrapText="true"/>
    </xf>
    <xf numFmtId="0" fontId="0" fillId="0" borderId="0" xfId="0" applyFont="true"/>
    <xf numFmtId="0" fontId="1" fillId="2" borderId="1" xfId="0" applyNumberFormat="true" applyFont="true" applyFill="true" applyBorder="true" applyAlignment="true" applyProtection="true">
      <alignment horizontal="left" vertical="center" wrapText="true"/>
    </xf>
    <xf numFmtId="181" fontId="1" fillId="2" borderId="1" xfId="0" applyNumberFormat="true" applyFont="true" applyFill="true" applyBorder="true" applyAlignment="true" applyProtection="true">
      <alignment horizontal="left" vertical="center" wrapText="true"/>
    </xf>
    <xf numFmtId="180" fontId="1" fillId="2" borderId="1" xfId="0" applyNumberFormat="true" applyFont="true" applyFill="true" applyBorder="true" applyAlignment="true" applyProtection="true">
      <alignment horizontal="right" vertical="center" wrapText="true"/>
    </xf>
    <xf numFmtId="0" fontId="1" fillId="2" borderId="1" xfId="0" applyNumberFormat="true" applyFont="true" applyFill="true" applyBorder="true" applyAlignment="true" applyProtection="true">
      <alignment horizontal="left" vertical="center" wrapText="true" indent="1"/>
    </xf>
    <xf numFmtId="0" fontId="1" fillId="2" borderId="1" xfId="0" applyNumberFormat="true" applyFont="true" applyFill="true" applyBorder="true" applyAlignment="true" applyProtection="true">
      <alignment horizontal="left" vertical="center" wrapText="true" indent="2"/>
    </xf>
    <xf numFmtId="0" fontId="1" fillId="0" borderId="1" xfId="0" applyNumberFormat="true" applyFont="true" applyFill="true" applyBorder="true" applyAlignment="true" applyProtection="true">
      <alignment horizontal="left" vertical="center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Alignment="true">
      <alignment horizontal="centerContinuous" vertical="top"/>
    </xf>
    <xf numFmtId="179" fontId="1" fillId="0" borderId="1" xfId="0" applyNumberFormat="true" applyFont="true" applyFill="true" applyBorder="true" applyAlignment="true" applyProtection="true">
      <alignment horizontal="center" vertical="center" wrapText="true"/>
    </xf>
    <xf numFmtId="180" fontId="1" fillId="0" borderId="1" xfId="0" applyNumberFormat="true" applyFont="true" applyFill="true" applyBorder="true" applyAlignment="true" applyProtection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/>
    </xf>
    <xf numFmtId="180" fontId="1" fillId="0" borderId="1" xfId="0" applyNumberFormat="true" applyFont="true" applyFill="true" applyBorder="true" applyAlignment="true">
      <alignment wrapText="true"/>
    </xf>
    <xf numFmtId="0" fontId="8" fillId="0" borderId="1" xfId="0" applyFont="true" applyFill="true" applyBorder="true" applyAlignment="true">
      <alignment vertical="center"/>
    </xf>
    <xf numFmtId="180" fontId="1" fillId="0" borderId="2" xfId="0" applyNumberFormat="true" applyFont="true" applyFill="true" applyBorder="true" applyAlignment="true" applyProtection="true">
      <alignment horizontal="right" vertical="center" wrapText="true"/>
    </xf>
    <xf numFmtId="180" fontId="1" fillId="0" borderId="4" xfId="0" applyNumberFormat="true" applyFont="true" applyFill="true" applyBorder="true" applyAlignment="true" applyProtection="true">
      <alignment horizontal="left" vertical="center" wrapText="true"/>
    </xf>
    <xf numFmtId="180" fontId="1" fillId="0" borderId="5" xfId="0" applyNumberFormat="true" applyFont="true" applyFill="true" applyBorder="true" applyAlignment="true" applyProtection="true">
      <alignment horizontal="right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3"/>
    </xf>
    <xf numFmtId="180" fontId="1" fillId="0" borderId="0" xfId="0" applyNumberFormat="true" applyFont="true" applyFill="true" applyAlignment="true" applyProtection="true">
      <alignment horizontal="right" vertical="center" wrapText="true"/>
    </xf>
    <xf numFmtId="0" fontId="1" fillId="0" borderId="0" xfId="0" applyNumberFormat="true" applyFont="true" applyFill="true" applyAlignment="true" applyProtection="true">
      <alignment horizontal="centerContinuous" vertical="center"/>
    </xf>
    <xf numFmtId="178" fontId="1" fillId="0" borderId="0" xfId="0" applyNumberFormat="true" applyFont="true" applyFill="true" applyAlignment="true" applyProtection="true">
      <alignment horizontal="right" vertical="center" wrapText="true"/>
    </xf>
    <xf numFmtId="0" fontId="8" fillId="0" borderId="0" xfId="0" applyFont="true" applyFill="true" applyAlignment="true">
      <alignment vertical="center"/>
    </xf>
    <xf numFmtId="180" fontId="8" fillId="0" borderId="0" xfId="0" applyNumberFormat="true" applyFont="true" applyFill="true" applyAlignment="true">
      <alignment vertical="center"/>
    </xf>
    <xf numFmtId="0" fontId="8" fillId="0" borderId="0" xfId="0" applyNumberFormat="true" applyFont="true" applyFill="true" applyBorder="true" applyAlignment="true" applyProtection="true">
      <alignment vertical="center"/>
    </xf>
    <xf numFmtId="0" fontId="8" fillId="0" borderId="0" xfId="0" applyFont="true" applyFill="true" applyBorder="true" applyAlignment="true">
      <alignment vertical="center"/>
    </xf>
    <xf numFmtId="0" fontId="7" fillId="0" borderId="0" xfId="0" applyFont="true" applyFill="true" applyAlignment="true">
      <alignment vertical="top"/>
    </xf>
    <xf numFmtId="0" fontId="1" fillId="0" borderId="0" xfId="0" applyFont="true" applyFill="true" applyAlignment="true">
      <alignment vertical="center"/>
    </xf>
    <xf numFmtId="0" fontId="1" fillId="0" borderId="0" xfId="0" applyNumberFormat="true" applyFont="true" applyFill="true" applyAlignment="true" applyProtection="true">
      <alignment vertical="center"/>
    </xf>
    <xf numFmtId="0" fontId="1" fillId="0" borderId="0" xfId="0" applyNumberFormat="true" applyFont="true" applyFill="true" applyBorder="true" applyAlignment="true" applyProtection="true">
      <alignment vertical="center"/>
    </xf>
    <xf numFmtId="0" fontId="1" fillId="0" borderId="0" xfId="0" applyFont="true" applyFill="true"/>
    <xf numFmtId="0" fontId="8" fillId="0" borderId="0" xfId="0" applyFont="true" applyFill="true"/>
    <xf numFmtId="0" fontId="8" fillId="0" borderId="0" xfId="0" applyFont="true" applyFill="true" applyAlignment="true">
      <alignment horizontal="right" vertical="top"/>
    </xf>
    <xf numFmtId="0" fontId="1" fillId="3" borderId="0" xfId="0" applyFont="true" applyFill="true" applyAlignment="true">
      <alignment horizontal="center" vertical="center"/>
    </xf>
    <xf numFmtId="0" fontId="0" fillId="3" borderId="0" xfId="0" applyFont="true" applyFill="true"/>
    <xf numFmtId="0" fontId="0" fillId="2" borderId="0" xfId="0" applyFont="true" applyFill="true"/>
    <xf numFmtId="0" fontId="8" fillId="0" borderId="0" xfId="0" applyFont="true" applyFill="true" applyAlignment="true">
      <alignment horizontal="left" vertical="center"/>
    </xf>
    <xf numFmtId="176" fontId="8" fillId="0" borderId="0" xfId="0" applyNumberFormat="true" applyFont="true" applyFill="true" applyAlignment="true">
      <alignment horizontal="center" vertical="center"/>
    </xf>
    <xf numFmtId="0" fontId="8" fillId="0" borderId="0" xfId="0" applyNumberFormat="true" applyFont="true" applyFill="true" applyAlignment="true">
      <alignment horizontal="right" vertical="top"/>
    </xf>
    <xf numFmtId="0" fontId="1" fillId="0" borderId="0" xfId="0" applyNumberFormat="true" applyFont="true" applyFill="true" applyAlignment="true">
      <alignment horizontal="right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 applyProtection="true">
      <alignment horizontal="left" vertical="center" wrapText="tru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</xf>
    <xf numFmtId="176" fontId="7" fillId="0" borderId="0" xfId="0" applyNumberFormat="true" applyFont="true" applyFill="true" applyAlignment="true">
      <alignment horizontal="centerContinuous" vertical="top"/>
    </xf>
    <xf numFmtId="49" fontId="7" fillId="0" borderId="0" xfId="0" applyNumberFormat="true" applyFont="true" applyFill="true" applyAlignment="true">
      <alignment horizontal="center" vertical="top"/>
    </xf>
    <xf numFmtId="0" fontId="8" fillId="3" borderId="0" xfId="0" applyFont="true" applyFill="true" applyAlignment="true">
      <alignment horizontal="center" vertical="center"/>
    </xf>
    <xf numFmtId="0" fontId="8" fillId="2" borderId="0" xfId="0" applyFont="true" applyFill="true" applyAlignment="true">
      <alignment horizontal="center" vertical="center"/>
    </xf>
    <xf numFmtId="0" fontId="1" fillId="3" borderId="0" xfId="0" applyFont="true" applyFill="true"/>
    <xf numFmtId="0" fontId="0" fillId="0" borderId="0" xfId="0" applyFont="true" applyFill="true" applyAlignment="true">
      <alignment horizontal="center" vertical="center" wrapText="true"/>
    </xf>
    <xf numFmtId="176" fontId="8" fillId="0" borderId="0" xfId="0" applyNumberFormat="true" applyFont="true" applyFill="true" applyAlignment="true">
      <alignment vertical="center"/>
    </xf>
    <xf numFmtId="0" fontId="0" fillId="0" borderId="0" xfId="0" applyFont="true" applyFill="true"/>
    <xf numFmtId="177" fontId="7" fillId="0" borderId="0" xfId="0" applyNumberFormat="true" applyFont="true" applyFill="true" applyAlignment="true" applyProtection="true">
      <alignment horizontal="center" vertical="top"/>
    </xf>
    <xf numFmtId="179" fontId="1" fillId="0" borderId="0" xfId="0" applyNumberFormat="true" applyFont="true" applyFill="true" applyAlignment="true" applyProtection="true">
      <alignment horizontal="right"/>
    </xf>
    <xf numFmtId="179" fontId="0" fillId="0" borderId="1" xfId="0" applyNumberFormat="true" applyFont="true" applyFill="true" applyBorder="true" applyAlignment="true" applyProtection="true">
      <alignment horizontal="center" vertical="center" wrapText="true"/>
    </xf>
    <xf numFmtId="179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179" fontId="0" fillId="0" borderId="6" xfId="0" applyNumberFormat="true" applyFont="true" applyFill="true" applyBorder="true" applyAlignment="true" applyProtection="true">
      <alignment horizontal="center" vertical="center" wrapText="true"/>
    </xf>
    <xf numFmtId="179" fontId="1" fillId="0" borderId="1" xfId="0" applyNumberFormat="true" applyFont="true" applyFill="true" applyBorder="true" applyAlignment="true">
      <alignment horizontal="center" vertical="center" wrapText="true"/>
    </xf>
    <xf numFmtId="182" fontId="1" fillId="0" borderId="1" xfId="0" applyNumberFormat="true" applyFont="true" applyFill="true" applyBorder="true" applyAlignment="true">
      <alignment horizontal="center" vertical="center" wrapText="true"/>
    </xf>
    <xf numFmtId="180" fontId="1" fillId="0" borderId="1" xfId="0" applyNumberFormat="true" applyFont="true" applyFill="true" applyBorder="true" applyAlignment="true" applyProtection="true">
      <alignment horizontal="center" vertical="center" wrapText="true"/>
    </xf>
    <xf numFmtId="180" fontId="0" fillId="0" borderId="4" xfId="0" applyNumberFormat="true" applyFont="true" applyFill="true" applyBorder="true" applyAlignment="true" applyProtection="true">
      <alignment horizontal="center" vertical="center" wrapText="true"/>
    </xf>
    <xf numFmtId="180" fontId="0" fillId="0" borderId="3" xfId="0" applyNumberFormat="true" applyFont="true" applyFill="true" applyBorder="true" applyAlignment="true" applyProtection="true">
      <alignment horizontal="center" vertical="center" wrapText="true"/>
    </xf>
    <xf numFmtId="180" fontId="0" fillId="0" borderId="1" xfId="0" applyNumberFormat="true" applyFont="true" applyFill="true" applyBorder="true" applyAlignment="true" applyProtection="true">
      <alignment horizontal="center" vertical="center" wrapText="true"/>
    </xf>
    <xf numFmtId="179" fontId="8" fillId="0" borderId="0" xfId="0" applyNumberFormat="true" applyFont="true" applyFill="true" applyAlignment="true" applyProtection="true">
      <alignment horizontal="right" vertical="top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  <xf numFmtId="180" fontId="1" fillId="0" borderId="1" xfId="0" applyNumberFormat="true" applyFont="true" applyFill="true" applyBorder="true" applyAlignment="true">
      <alignment horizontal="center" vertical="center" wrapText="true"/>
    </xf>
    <xf numFmtId="179" fontId="0" fillId="0" borderId="2" xfId="0" applyNumberFormat="true" applyFont="true" applyFill="true" applyBorder="true" applyAlignment="true" applyProtection="true">
      <alignment vertical="center" wrapText="true"/>
    </xf>
    <xf numFmtId="176" fontId="0" fillId="0" borderId="2" xfId="0" applyNumberFormat="true" applyFont="true" applyFill="true" applyBorder="true" applyAlignment="true">
      <alignment vertical="center" wrapText="true"/>
    </xf>
    <xf numFmtId="0" fontId="1" fillId="0" borderId="4" xfId="0" applyNumberFormat="true" applyFont="true" applyFill="true" applyBorder="true" applyAlignment="true" applyProtection="true">
      <alignment vertical="center"/>
    </xf>
    <xf numFmtId="0" fontId="1" fillId="0" borderId="4" xfId="0" applyNumberFormat="true" applyFont="true" applyFill="true" applyBorder="true" applyAlignment="true" applyProtection="true">
      <alignment horizontal="left" vertical="center"/>
    </xf>
    <xf numFmtId="0" fontId="1" fillId="0" borderId="4" xfId="0" applyFont="true" applyFill="true" applyBorder="true" applyAlignment="true">
      <alignment horizontal="left" vertical="center"/>
    </xf>
  </cellXfs>
  <cellStyles count="837">
    <cellStyle name="常规" xfId="0" builtinId="0"/>
    <cellStyle name="표준_0N-HANDLING " xfId="1"/>
    <cellStyle name="통화_BOILER-CO1" xfId="2"/>
    <cellStyle name="통화 [0]_BOILER-CO1" xfId="3"/>
    <cellStyle name="콤마_BOILER-CO1" xfId="4"/>
    <cellStyle name="콤마 [0]_BOILER-CO1" xfId="5"/>
    <cellStyle name="注释 2" xfId="6"/>
    <cellStyle name="样式 1" xfId="7"/>
    <cellStyle name="小数" xfId="8"/>
    <cellStyle name="未定义" xfId="9"/>
    <cellStyle name="输入 2" xfId="10"/>
    <cellStyle name="输出 2" xfId="11"/>
    <cellStyle name="适中 2" xfId="12"/>
    <cellStyle name="强调文字颜色 6 2" xfId="13"/>
    <cellStyle name="强调文字颜色 5 2" xfId="14"/>
    <cellStyle name="差_文体广播事业(按照总人口测算）—20080416" xfId="15"/>
    <cellStyle name="差_分县成本差异系数_财力性转移支付2010年预算参考数" xfId="16"/>
    <cellStyle name="差_卫生(按照总人口测算）—20080416_民生政策最低支出需求" xfId="17"/>
    <cellStyle name="差_文体广播部门" xfId="18"/>
    <cellStyle name="好_县市旗测算20080508_不含人员经费系数_财力性转移支付2010年预算参考数" xfId="19"/>
    <cellStyle name="差_卫生(按照总人口测算）—20080416_不含人员经费系数_财力性转移支付2010年预算参考数" xfId="20"/>
    <cellStyle name="差_人员工资和公用经费_财力性转移支付2010年预算参考数" xfId="21"/>
    <cellStyle name="好_县区合并测算20080421_不含人员经费系数_财力性转移支付2010年预算参考数" xfId="22"/>
    <cellStyle name="差_市辖区测算20080510_县市旗测算-新科目（含人口规模效应）" xfId="23"/>
    <cellStyle name="好_1" xfId="24"/>
    <cellStyle name="差_市辖区测算20080510" xfId="25"/>
    <cellStyle name="差_县市旗测算-新科目（20080626）_县市旗测算-新科目（含人口规模效应）" xfId="26"/>
    <cellStyle name="好_附表_财力性转移支付2010年预算参考数" xfId="27"/>
    <cellStyle name="差_人员工资和公用经费3_财力性转移支付2010年预算参考数" xfId="28"/>
    <cellStyle name="差_农林水和城市维护标准支出20080505－县区合计_县市旗测算-新科目（含人口规模效应）" xfId="29"/>
    <cellStyle name="差_人员工资和公用经费2" xfId="30"/>
    <cellStyle name="差_缺口县区测算(按2007支出增长25%测算)_财力性转移支付2010年预算参考数" xfId="31"/>
    <cellStyle name="60% - 强调文字颜色 2 2" xfId="32"/>
    <cellStyle name="差_缺口县区测算（11.13）_财力性转移支付2010年预算参考数" xfId="33"/>
    <cellStyle name="Total" xfId="34"/>
    <cellStyle name="差_缺口县区测算（11.13）" xfId="35"/>
    <cellStyle name="差_市辖区测算20080510_不含人员经费系数" xfId="36"/>
    <cellStyle name="差_青海 缺口县区测算(地方填报)" xfId="37"/>
    <cellStyle name="差_其他部门(按照总人口测算）—20080416_财力性转移支付2010年预算参考数" xfId="38"/>
    <cellStyle name="差_县市旗测算-新科目（20080627）" xfId="39"/>
    <cellStyle name="差_其他部门(按照总人口测算）—20080416_不含人员经费系数" xfId="40"/>
    <cellStyle name="差_30云南_1_财力性转移支付2010年预算参考数" xfId="41"/>
    <cellStyle name="差_缺口县区测算(按核定人数)" xfId="42"/>
    <cellStyle name="40% - 强调文字颜色 4" xfId="43" builtinId="43"/>
    <cellStyle name="标题 4" xfId="44" builtinId="19"/>
    <cellStyle name="差_平邑" xfId="45"/>
    <cellStyle name="差_农林水和城市维护标准支出20080505－县区合计_县市旗测算-新科目（含人口规模效应）_财力性转移支付2010年预算参考数" xfId="46"/>
    <cellStyle name="差_农林水和城市维护标准支出20080505－县区合计_民生政策最低支出需求_财力性转移支付2010年预算参考数" xfId="47"/>
    <cellStyle name="差_农林水和城市维护标准支出20080505－县区合计_不含人员经费系数" xfId="48"/>
    <cellStyle name="差_教育(按照总人口测算）—20080416_县市旗测算-新科目（含人口规模效应）" xfId="49"/>
    <cellStyle name="好_核定人数对比_财力性转移支付2010年预算参考数" xfId="50"/>
    <cellStyle name="差_教育(按照总人口测算）—20080416_财力性转移支付2010年预算参考数" xfId="51"/>
    <cellStyle name="好_卫生(按照总人口测算）—20080416" xfId="52"/>
    <cellStyle name="好_县区合并测算20080421_县市旗测算-新科目（含人口规模效应）" xfId="53"/>
    <cellStyle name="差_检验表（调整后）" xfId="54"/>
    <cellStyle name="差_检验表" xfId="55"/>
    <cellStyle name="差_县市旗测算-新科目（20080626）" xfId="56"/>
    <cellStyle name="差_汇总-县级财政报表附表" xfId="57"/>
    <cellStyle name="差_汇总表_财力性转移支付2010年预算参考数" xfId="58"/>
    <cellStyle name="差_汇总表" xfId="59"/>
    <cellStyle name="好_县区合并测算20080423(按照各省比重）_县市旗测算-新科目（含人口规模效应）_财力性转移支付2010年预算参考数" xfId="60"/>
    <cellStyle name="差_核定人数对比_财力性转移支付2010年预算参考数" xfId="61"/>
    <cellStyle name="好_其他部门(按照总人口测算）—20080416_民生政策最低支出需求" xfId="62"/>
    <cellStyle name="差_核定人数对比" xfId="63"/>
    <cellStyle name="差_行政（人员）_县市旗测算-新科目（含人口规模效应）_财力性转移支付2010年预算参考数" xfId="64"/>
    <cellStyle name="好_市辖区测算20080510_县市旗测算-新科目（含人口规模效应）_财力性转移支付2010年预算参考数" xfId="65"/>
    <cellStyle name="差_教育(按照总人口测算）—20080416_不含人员经费系数" xfId="66"/>
    <cellStyle name="好_2006年27重庆_财力性转移支付2010年预算参考数" xfId="67"/>
    <cellStyle name="差_河南 缺口县区测算(地方填报)_财力性转移支付2010年预算参考数" xfId="68"/>
    <cellStyle name="差_山东省民生支出标准_财力性转移支付2010年预算参考数" xfId="69"/>
    <cellStyle name="好_人员工资和公用经费2_财力性转移支付2010年预算参考数" xfId="70"/>
    <cellStyle name="差_行政公检法测算_县市旗测算-新科目（含人口规模效应）" xfId="71"/>
    <cellStyle name="差_行政公检法测算_财力性转移支付2010年预算参考数" xfId="72"/>
    <cellStyle name="常规 2 2" xfId="73"/>
    <cellStyle name="强调文字颜色 1 2" xfId="74"/>
    <cellStyle name="差_行政公检法测算_不含人员经费系数" xfId="75"/>
    <cellStyle name="百分比 5" xfId="76"/>
    <cellStyle name="差_行政公检法测算" xfId="77"/>
    <cellStyle name="差_汇总表4" xfId="78"/>
    <cellStyle name="40% - 强调文字颜色 6 2" xfId="79"/>
    <cellStyle name="差_卫生(按照总人口测算）—20080416_县市旗测算-新科目（含人口规模效应）" xfId="80"/>
    <cellStyle name="差_丽江汇总" xfId="81"/>
    <cellStyle name="差_行政（人员）_民生政策最低支出需求_财力性转移支付2010年预算参考数" xfId="82"/>
    <cellStyle name="好_人员工资和公用经费_财力性转移支付2010年预算参考数" xfId="83"/>
    <cellStyle name="差_行政（人员）_民生政策最低支出需求" xfId="84"/>
    <cellStyle name="差_县区合并测算20080421_不含人员经费系数" xfId="85"/>
    <cellStyle name="差_数据--基础数据--预算组--2015年人代会预算部分--2015.01.20--人代会前第6稿--按姚局意见改--调市级项级明细_区县政府预算公开整改--表" xfId="86"/>
    <cellStyle name="好_行政公检法测算_县市旗测算-新科目（含人口规模效应）" xfId="87"/>
    <cellStyle name="差_市辖区测算-新科目（20080626）" xfId="88"/>
    <cellStyle name="差_行政（人员）_不含人员经费系数" xfId="89"/>
    <cellStyle name="差_文体广播事业(按照总人口测算）—20080416_民生政策最低支出需求" xfId="90"/>
    <cellStyle name="差_行政（人员）" xfId="91"/>
    <cellStyle name="差_行政(燃修费)_财力性转移支付2010年预算参考数" xfId="92"/>
    <cellStyle name="标题 3" xfId="93" builtinId="18"/>
    <cellStyle name="40% - 强调文字颜色 3" xfId="94" builtinId="39"/>
    <cellStyle name="差_行政(燃修费)_民生政策最低支出需求_财力性转移支付2010年预算参考数" xfId="95"/>
    <cellStyle name="差_市辖区测算20080510_财力性转移支付2010年预算参考数" xfId="96"/>
    <cellStyle name="Accent6 - 40%" xfId="97"/>
    <cellStyle name="差_附表_财力性转移支付2010年预算参考数" xfId="98"/>
    <cellStyle name="差_34青海_1" xfId="99"/>
    <cellStyle name="好_缺口县区测算(财政部标准)" xfId="100"/>
    <cellStyle name="差_行政(燃修费)_县市旗测算-新科目（含人口规模效应）" xfId="101"/>
    <cellStyle name="差_分县成本差异系数_不含人员经费系数_财力性转移支付2010年预算参考数" xfId="102"/>
    <cellStyle name="差_分县成本差异系数_不含人员经费系数" xfId="103"/>
    <cellStyle name="好_县市旗测算-新科目（20080627）_不含人员经费系数" xfId="104"/>
    <cellStyle name="差_分析缺口率" xfId="105"/>
    <cellStyle name="差_成本差异系数_财力性转移支付2010年预算参考数" xfId="106"/>
    <cellStyle name="差_成本差异系数（含人口规模）_财力性转移支付2010年预算参考数" xfId="107"/>
    <cellStyle name="20% - 强调文字颜色 5 2" xfId="108"/>
    <cellStyle name="差_05潍坊" xfId="109"/>
    <cellStyle name="差_县市旗测算20080508_县市旗测算-新科目（含人口规模效应）" xfId="110"/>
    <cellStyle name="差_文体广播事业(按照总人口测算）—20080416_不含人员经费系数" xfId="111"/>
    <cellStyle name="差_财政供养人员_财力性转移支付2010年预算参考数" xfId="112"/>
    <cellStyle name="差_测算结果_财力性转移支付2010年预算参考数" xfId="113"/>
    <cellStyle name="差_市辖区测算-新科目（20080626）_不含人员经费系数" xfId="114"/>
    <cellStyle name="好_文体广播事业(按照总人口测算）—20080416_民生政策最低支出需求_财力性转移支付2010年预算参考数" xfId="115"/>
    <cellStyle name="好_汇总" xfId="116"/>
    <cellStyle name="千位分季_新建 Microsoft Excel 工作表" xfId="117"/>
    <cellStyle name="好_2006年22湖南" xfId="118"/>
    <cellStyle name="数字" xfId="119"/>
    <cellStyle name="差_教育(按照总人口测算）—20080416_县市旗测算-新科目（含人口规模效应）_财力性转移支付2010年预算参考数" xfId="120"/>
    <cellStyle name="差_不含人员经费系数_财力性转移支付2010年预算参考数" xfId="121"/>
    <cellStyle name="差_不含人员经费系数" xfId="122"/>
    <cellStyle name="差_M01-2(州市补助收入)" xfId="123"/>
    <cellStyle name="差_测算结果汇总_财力性转移支付2010年预算参考数" xfId="124"/>
    <cellStyle name="?鹎%U龡&amp;H齲_x0001_C铣_x0014__x0007__x0001__x0001_" xfId="125"/>
    <cellStyle name="差_gdp" xfId="126"/>
    <cellStyle name="超链接" xfId="127" builtinId="8"/>
    <cellStyle name="差_汇总" xfId="128"/>
    <cellStyle name="差_县市旗测算-新科目（20080627）_不含人员经费系数_财力性转移支付2010年预算参考数" xfId="129"/>
    <cellStyle name="好_09黑龙江_财力性转移支付2010年预算参考数" xfId="130"/>
    <cellStyle name="差_报表" xfId="131"/>
    <cellStyle name="好_县市旗测算-新科目（20080627）_县市旗测算-新科目（含人口规模效应）" xfId="132"/>
    <cellStyle name="差_Book1_财力性转移支付2010年预算参考数" xfId="133"/>
    <cellStyle name="差_2006年30云南" xfId="134"/>
    <cellStyle name="差_Book1" xfId="135"/>
    <cellStyle name="差_530623_2006年县级财政报表附表" xfId="136"/>
    <cellStyle name="差_教育(按照总人口测算）—20080416_不含人员经费系数_财力性转移支付2010年预算参考数" xfId="137"/>
    <cellStyle name="差_成本差异系数（含人口规模）" xfId="138"/>
    <cellStyle name="no dec" xfId="139"/>
    <cellStyle name="计算" xfId="140" builtinId="22"/>
    <cellStyle name="差_县市旗测算-新科目（20080627）_民生政策最低支出需求" xfId="141"/>
    <cellStyle name="好_县市旗测算20080508_财力性转移支付2010年预算参考数" xfId="142"/>
    <cellStyle name="差_30云南_1" xfId="143"/>
    <cellStyle name="好_农林水和城市维护标准支出20080505－县区合计_县市旗测算-新科目（含人口规模效应）" xfId="144"/>
    <cellStyle name="差_28四川_财力性转移支付2010年预算参考数" xfId="145"/>
    <cellStyle name="差_28四川" xfId="146"/>
    <cellStyle name="差_卫生部门_财力性转移支付2010年预算参考数" xfId="147"/>
    <cellStyle name="差_测算结果汇总" xfId="148"/>
    <cellStyle name="差_20河南_财力性转移支付2010年预算参考数" xfId="149"/>
    <cellStyle name="差_2016人代会附表（2015-9-11）（姚局）-财经委" xfId="150"/>
    <cellStyle name="ColLevel_0" xfId="151"/>
    <cellStyle name="差_2016年科目0114" xfId="152"/>
    <cellStyle name="差_2015年社会保险基金预算草案表样（报人大）" xfId="153"/>
    <cellStyle name="好_缺口县区测算（11.13）_财力性转移支付2010年预算参考数" xfId="154"/>
    <cellStyle name="差_2008年预计支出与2007年对比" xfId="155"/>
    <cellStyle name="差_危改资金测算_财力性转移支付2010年预算参考数" xfId="156"/>
    <cellStyle name="差_2008年全省汇总收支计算表" xfId="157"/>
    <cellStyle name="差_2007一般预算支出口径剔除表_财力性转移支付2010年预算参考数" xfId="158"/>
    <cellStyle name="差_2007一般预算支出口径剔除表" xfId="159"/>
    <cellStyle name="差_2007年一般预算支出剔除_财力性转移支付2010年预算参考数" xfId="160"/>
    <cellStyle name="差_安徽 缺口县区测算(地方填报)1" xfId="161"/>
    <cellStyle name="差_河南 缺口县区测算(地方填报白)_财力性转移支付2010年预算参考数" xfId="162"/>
    <cellStyle name="差_2007年收支情况及2008年收支预计表(汇总表)" xfId="163"/>
    <cellStyle name="差_2006年水利统计指标统计表" xfId="164"/>
    <cellStyle name="20% - Accent4" xfId="165"/>
    <cellStyle name="差_同德_财力性转移支付2010年预算参考数" xfId="166"/>
    <cellStyle name="差_县区合并测算20080423(按照各省比重）_县市旗测算-新科目（含人口规模效应）" xfId="167"/>
    <cellStyle name="Accent2 - 60%" xfId="168"/>
    <cellStyle name="好_分县成本差异系数_财力性转移支付2010年预算参考数" xfId="169"/>
    <cellStyle name="差_27重庆_财力性转移支付2010年预算参考数" xfId="170"/>
    <cellStyle name="Accent1_2006年33甘肃" xfId="171"/>
    <cellStyle name="好_22湖南" xfId="172"/>
    <cellStyle name="60% - 强调文字颜色 6" xfId="173" builtinId="52"/>
    <cellStyle name="差_2007年收支情况及2008年收支预计表(汇总表)_财力性转移支付2010年预算参考数" xfId="174"/>
    <cellStyle name="差_文体广播事业(按照总人口测算）—20080416_县市旗测算-新科目（含人口规模效应）_财力性转移支付2010年预算参考数" xfId="175"/>
    <cellStyle name="常规 16" xfId="176"/>
    <cellStyle name="常规 21" xfId="177"/>
    <cellStyle name="好_云南省2008年转移支付测算——州市本级考核部分及政策性测算" xfId="178"/>
    <cellStyle name="Comma_1995" xfId="179"/>
    <cellStyle name="RowLevel_0" xfId="180"/>
    <cellStyle name="好_县市旗测算-新科目（20080627）" xfId="181"/>
    <cellStyle name="Percent_laroux" xfId="182"/>
    <cellStyle name="Check Cell" xfId="183"/>
    <cellStyle name="60% - 强调文字颜色 5 2" xfId="184"/>
    <cellStyle name="好_缺口县区测算(财政部标准)_财力性转移支付2010年预算参考数" xfId="185"/>
    <cellStyle name="Norma,_laroux_4_营业在建 (2)_E21" xfId="186"/>
    <cellStyle name="差_文体广播事业(按照总人口测算）—20080416_县市旗测算-新科目（含人口规模效应）" xfId="187"/>
    <cellStyle name="差_33甘肃" xfId="188"/>
    <cellStyle name="好_文体广播事业(按照总人口测算）—20080416_不含人员经费系数" xfId="189"/>
    <cellStyle name="差_2008计算资料（8月5）" xfId="190"/>
    <cellStyle name="常规 14" xfId="191"/>
    <cellStyle name="常规 2 10" xfId="192"/>
    <cellStyle name="好_28四川_财力性转移支付2010年预算参考数" xfId="193"/>
    <cellStyle name="差_危改资金测算" xfId="194"/>
    <cellStyle name="差 2" xfId="195"/>
    <cellStyle name="差_卫生(按照总人口测算）—20080416" xfId="196"/>
    <cellStyle name="差_行政（人员）_财力性转移支付2010年预算参考数" xfId="197"/>
    <cellStyle name="40% - 强调文字颜色 3 2" xfId="198"/>
    <cellStyle name="Header1" xfId="199"/>
    <cellStyle name="标题 3 2" xfId="200"/>
    <cellStyle name="好_县市旗测算-新科目（20080627）_民生政策最低支出需求" xfId="201"/>
    <cellStyle name="40% - 强调文字颜色 2 2" xfId="202"/>
    <cellStyle name="好_平邑" xfId="203"/>
    <cellStyle name="标题 2 2" xfId="204"/>
    <cellStyle name="Accent4 - 40%" xfId="205"/>
    <cellStyle name="差_河南 缺口县区测算(地方填报)" xfId="206"/>
    <cellStyle name="40% - Accent3" xfId="207"/>
    <cellStyle name="comma zerodec" xfId="208"/>
    <cellStyle name="40% - Accent2" xfId="209"/>
    <cellStyle name="好_14安徽_财力性转移支付2010年预算参考数" xfId="210"/>
    <cellStyle name="好_财政供养人员" xfId="211"/>
    <cellStyle name="20% - 强调文字颜色 6 2" xfId="212"/>
    <cellStyle name="强调文字颜色 4" xfId="213" builtinId="41"/>
    <cellStyle name="常规 5" xfId="214"/>
    <cellStyle name="好_县市旗测算-新科目（20080627）_财力性转移支付2010年预算参考数" xfId="215"/>
    <cellStyle name="差_Book2" xfId="216"/>
    <cellStyle name="20% - 强调文字颜色 3 2" xfId="217"/>
    <cellStyle name="差_缺口县区测算" xfId="218"/>
    <cellStyle name="好_核定人数对比" xfId="219"/>
    <cellStyle name="差_2006年28四川_财力性转移支付2010年预算参考数" xfId="220"/>
    <cellStyle name="差_2006年28四川" xfId="221"/>
    <cellStyle name="好_附表" xfId="222"/>
    <cellStyle name="千位分隔[0]" xfId="223" builtinId="6"/>
    <cellStyle name="强调文字颜色 5" xfId="224" builtinId="45"/>
    <cellStyle name="表标题" xfId="225"/>
    <cellStyle name="常规 6" xfId="226"/>
    <cellStyle name="差_缺口县区测算_财力性转移支付2010年预算参考数" xfId="227"/>
    <cellStyle name="20% - Accent3" xfId="228"/>
    <cellStyle name="差_11大理_财力性转移支付2010年预算参考数" xfId="229"/>
    <cellStyle name="差_行政(燃修费)_县市旗测算-新科目（含人口规模效应）_财力性转移支付2010年预算参考数" xfId="230"/>
    <cellStyle name="60% - 强调文字颜色 3 2" xfId="231"/>
    <cellStyle name="好_市辖区测算20080510_县市旗测算-新科目（含人口规模效应）" xfId="232"/>
    <cellStyle name="Currency_1995" xfId="233"/>
    <cellStyle name="_ET_STYLE_NoName_00_" xfId="234"/>
    <cellStyle name="标题 5" xfId="235"/>
    <cellStyle name="差_其他部门(按照总人口测算）—20080416_不含人员经费系数_财力性转移支付2010年预算参考数" xfId="236"/>
    <cellStyle name="差_云南 缺口县区测算(地方填报)_财力性转移支付2010年预算参考数" xfId="237"/>
    <cellStyle name="好_Book2_财力性转移支付2010年预算参考数" xfId="238"/>
    <cellStyle name="好_平邑_财力性转移支付2010年预算参考数" xfId="239"/>
    <cellStyle name="差_分析缺口率_财力性转移支付2010年预算参考数" xfId="240"/>
    <cellStyle name="差_530629_2006年县级财政报表附表" xfId="241"/>
    <cellStyle name="40% - 强调文字颜色 5 2" xfId="242"/>
    <cellStyle name="Accent2" xfId="243"/>
    <cellStyle name="差_县区合并测算20080423(按照各省比重）" xfId="244"/>
    <cellStyle name="40% - 强调文字颜色 4 2" xfId="245"/>
    <cellStyle name="差_行政公检法测算_县市旗测算-新科目（含人口规模效应）_财力性转移支付2010年预算参考数" xfId="246"/>
    <cellStyle name="标题 4 2" xfId="247"/>
    <cellStyle name="Accent1 - 60%" xfId="248"/>
    <cellStyle name="差_缺口县区测算(按核定人数)_财力性转移支付2010年预算参考数" xfId="249"/>
    <cellStyle name="差_2006年27重庆_财力性转移支付2010年预算参考数" xfId="250"/>
    <cellStyle name="差_2006年33甘肃" xfId="251"/>
    <cellStyle name="差_行政(燃修费)" xfId="252"/>
    <cellStyle name="Accent4 - 60%" xfId="253"/>
    <cellStyle name="好_行政（人员）_县市旗测算-新科目（含人口规模效应）" xfId="254"/>
    <cellStyle name="60% - 强调文字颜色 6 2" xfId="255"/>
    <cellStyle name="Currency1" xfId="256"/>
    <cellStyle name="差_03昭通" xfId="257"/>
    <cellStyle name="差_行政(燃修费)_不含人员经费系数" xfId="258"/>
    <cellStyle name="差_1110洱源县" xfId="259"/>
    <cellStyle name="差_市辖区测算-新科目（20080626）_民生政策最低支出需求_财力性转移支付2010年预算参考数" xfId="260"/>
    <cellStyle name="差_平邑_财力性转移支付2010年预算参考数" xfId="261"/>
    <cellStyle name="差" xfId="262" builtinId="27"/>
    <cellStyle name="60% - 强调文字颜色 5" xfId="263" builtinId="48"/>
    <cellStyle name="标题 1" xfId="264" builtinId="16"/>
    <cellStyle name="40% - 强调文字颜色 1" xfId="265" builtinId="31"/>
    <cellStyle name="20% - 强调文字颜色 5" xfId="266" builtinId="46"/>
    <cellStyle name="归盒啦_95" xfId="267"/>
    <cellStyle name="20% - 强调文字颜色 4 2" xfId="268"/>
    <cellStyle name="60% - 强调文字颜色 1 2" xfId="269"/>
    <cellStyle name="Title" xfId="270"/>
    <cellStyle name="Calculation" xfId="271"/>
    <cellStyle name="常规 19" xfId="272"/>
    <cellStyle name="常规 24" xfId="273"/>
    <cellStyle name="好_行政公检法测算_民生政策最低支出需求" xfId="274"/>
    <cellStyle name="Accent3 - 20%" xfId="275"/>
    <cellStyle name="好_农林水和城市维护标准支出20080505－县区合计_县市旗测算-新科目（含人口规模效应）_财力性转移支付2010年预算参考数" xfId="276"/>
    <cellStyle name="差_县市旗测算20080508_不含人员经费系数_财力性转移支付2010年预算参考数" xfId="277"/>
    <cellStyle name="60% - 强调文字颜色 4 2" xfId="278"/>
    <cellStyle name="差_11大理" xfId="279"/>
    <cellStyle name="Accent1 - 40%" xfId="280"/>
    <cellStyle name="20% - Accent2" xfId="281"/>
    <cellStyle name="Input" xfId="282"/>
    <cellStyle name="差_14安徽" xfId="283"/>
    <cellStyle name="差_民生政策最低支出需求" xfId="284"/>
    <cellStyle name="Accent6 - 60%" xfId="285"/>
    <cellStyle name="好_2006年水利统计指标统计表_财力性转移支付2010年预算参考数" xfId="286"/>
    <cellStyle name="差_其他部门(按照总人口测算）—20080416_县市旗测算-新科目（含人口规模效应）_财力性转移支付2010年预算参考数" xfId="287"/>
    <cellStyle name="40% - Accent5" xfId="288"/>
    <cellStyle name="差_其他部门(按照总人口测算）—20080416_县市旗测算-新科目（含人口规模效应）" xfId="289"/>
    <cellStyle name="Grey" xfId="290"/>
    <cellStyle name="差_缺口县区测算(按2007支出增长25%测算)" xfId="291"/>
    <cellStyle name="HEADING1" xfId="292"/>
    <cellStyle name="汇总" xfId="293" builtinId="25"/>
    <cellStyle name="Bad" xfId="294"/>
    <cellStyle name="好_县区合并测算20080423(按照各省比重）_不含人员经费系数_财力性转移支付2010年预算参考数" xfId="295"/>
    <cellStyle name="差_人员工资和公用经费3" xfId="296"/>
    <cellStyle name="千位_(人代会用)" xfId="297"/>
    <cellStyle name="差_社保处下达区县2015年指标（第二批）" xfId="298"/>
    <cellStyle name="差_县区合并测算20080421_县市旗测算-新科目（含人口规模效应）" xfId="299"/>
    <cellStyle name="好_县区合并测算20080423(按照各省比重）_民生政策最低支出需求_财力性转移支付2010年预算参考数" xfId="300"/>
    <cellStyle name="好_同德_财力性转移支付2010年预算参考数" xfId="301"/>
    <cellStyle name="差_行政公检法测算_不含人员经费系数_财力性转移支付2010年预算参考数" xfId="302"/>
    <cellStyle name="60% - Accent1" xfId="303"/>
    <cellStyle name="差_0605石屏县" xfId="304"/>
    <cellStyle name="好_1110洱源县_财力性转移支付2010年预算参考数" xfId="305"/>
    <cellStyle name="警告文本" xfId="306" builtinId="11"/>
    <cellStyle name="差_文体广播事业(按照总人口测算）—20080416_财力性转移支付2010年预算参考数" xfId="307"/>
    <cellStyle name="差_核定人数下发表" xfId="308"/>
    <cellStyle name="Accent4 - 20%" xfId="309"/>
    <cellStyle name="千位分隔" xfId="310" builtinId="3"/>
    <cellStyle name="标题" xfId="311" builtinId="15"/>
    <cellStyle name="20% - Accent6" xfId="312"/>
    <cellStyle name="Date" xfId="313"/>
    <cellStyle name="差_缺口县区测算(财政部标准)" xfId="314"/>
    <cellStyle name="40% - 强调文字颜色 5" xfId="315" builtinId="47"/>
    <cellStyle name="好_2008年全省汇总收支计算表" xfId="316"/>
    <cellStyle name="已访问的超链接" xfId="317" builtinId="9"/>
    <cellStyle name="差_市辖区测算-新科目（20080626）_财力性转移支付2010年预算参考数" xfId="318"/>
    <cellStyle name="差_其他部门(按照总人口测算）—20080416_民生政策最低支出需求_财力性转移支付2010年预算参考数" xfId="319"/>
    <cellStyle name="差_其他部门(按照总人口测算）—20080416" xfId="320"/>
    <cellStyle name="Accent3_2006年33甘肃" xfId="321"/>
    <cellStyle name="差_农林水和城市维护标准支出20080505－县区合计_财力性转移支付2010年预算参考数" xfId="322"/>
    <cellStyle name="标题 1 2" xfId="323"/>
    <cellStyle name="好_2008年预计支出与2007年对比" xfId="324"/>
    <cellStyle name="链接单元格" xfId="325" builtinId="24"/>
    <cellStyle name="20% - Accent1" xfId="326"/>
    <cellStyle name="好_市辖区测算20080510_民生政策最低支出需求" xfId="327"/>
    <cellStyle name="20% - 强调文字颜色 2" xfId="328" builtinId="34"/>
    <cellStyle name="差_河南 缺口县区测算(地方填报白)" xfId="329"/>
    <cellStyle name="好_2007年收支情况及2008年收支预计表(汇总表)" xfId="330"/>
    <cellStyle name="差_卫生(按照总人口测算）—20080416_财力性转移支付2010年预算参考数" xfId="331"/>
    <cellStyle name="Accent2 - 20%" xfId="332"/>
    <cellStyle name="好_成本差异系数_财力性转移支付2010年预算参考数" xfId="333"/>
    <cellStyle name="好_2008年一般预算支出预计" xfId="334"/>
    <cellStyle name="好_其他部门(按照总人口测算）—20080416_县市旗测算-新科目（含人口规模效应）" xfId="335"/>
    <cellStyle name="40% - 强调文字颜色 2" xfId="336" builtinId="35"/>
    <cellStyle name="好_05潍坊" xfId="337"/>
    <cellStyle name="差_附表" xfId="338"/>
    <cellStyle name="分级显示行_1_13区汇总" xfId="339"/>
    <cellStyle name="40% - Accent4" xfId="340"/>
    <cellStyle name="注释" xfId="341" builtinId="10"/>
    <cellStyle name="60% - 强调文字颜色 3" xfId="342" builtinId="40"/>
    <cellStyle name="差_卫生(按照总人口测算）—20080416_不含人员经费系数" xfId="343"/>
    <cellStyle name="差_分县成本差异系数_民生政策最低支出需求" xfId="344"/>
    <cellStyle name="差_行政公检法测算_民生政策最低支出需求_财力性转移支付2010年预算参考数" xfId="345"/>
    <cellStyle name="好_县市旗测算20080508_民生政策最低支出需求_财力性转移支付2010年预算参考数" xfId="346"/>
    <cellStyle name="百分比" xfId="347" builtinId="5"/>
    <cellStyle name="差_云南省2008年转移支付测算——州市本级考核部分及政策性测算_财力性转移支付2010年预算参考数" xfId="348"/>
    <cellStyle name="差_2" xfId="349"/>
    <cellStyle name="好_2007年一般预算支出剔除" xfId="350"/>
    <cellStyle name="差_第一部分：综合全" xfId="351"/>
    <cellStyle name="差_县市旗测算-新科目（20080627）_县市旗测算-新科目（含人口规模效应）" xfId="352"/>
    <cellStyle name="差_市辖区测算20080510_不含人员经费系数_财力性转移支付2010年预算参考数" xfId="353"/>
    <cellStyle name="好_县市旗测算-新科目（20080626）_民生政策最低支出需求" xfId="354"/>
    <cellStyle name="强调文字颜色 6" xfId="355" builtinId="49"/>
    <cellStyle name="常规 7" xfId="356"/>
    <cellStyle name="差_07临沂" xfId="357"/>
    <cellStyle name="强调文字颜色 2" xfId="358" builtinId="33"/>
    <cellStyle name="常规 3" xfId="359"/>
    <cellStyle name="差_行政（人员）_不含人员经费系数_财力性转移支付2010年预算参考数" xfId="360"/>
    <cellStyle name="Accent3 - 60%" xfId="361"/>
    <cellStyle name="好_Book1_财力性转移支付2010年预算参考数" xfId="362"/>
    <cellStyle name="货币" xfId="363" builtinId="4"/>
    <cellStyle name="好_其他部门(按照总人口测算）—20080416_县市旗测算-新科目（含人口规模效应）_财力性转移支付2010年预算参考数" xfId="364"/>
    <cellStyle name="好_总人口" xfId="365"/>
    <cellStyle name="差_2007年一般预算支出剔除" xfId="366"/>
    <cellStyle name="20% - 强调文字颜色 3" xfId="367" builtinId="38"/>
    <cellStyle name="差_卫生(按照总人口测算）—20080416_民生政策最低支出需求_财力性转移支付2010年预算参考数" xfId="368"/>
    <cellStyle name="差_0502通海县" xfId="369"/>
    <cellStyle name="差_县市旗测算-新科目（20080627）_不含人员经费系数" xfId="370"/>
    <cellStyle name="20% - 强调文字颜色 4" xfId="371" builtinId="42"/>
    <cellStyle name="差_行政(燃修费)_民生政策最低支出需求" xfId="372"/>
    <cellStyle name="Fixed" xfId="373"/>
    <cellStyle name="Accent2_2006年33甘肃" xfId="374"/>
    <cellStyle name="60% - Accent3" xfId="375"/>
    <cellStyle name="差_2008年支出调整_财力性转移支付2010年预算参考数" xfId="376"/>
    <cellStyle name="差_成本差异系数" xfId="377"/>
    <cellStyle name="差_县市旗测算20080508_民生政策最低支出需求" xfId="378"/>
    <cellStyle name="Accent4" xfId="379"/>
    <cellStyle name="差_缺口县区测算(财政部标准)_财力性转移支付2010年预算参考数" xfId="380"/>
    <cellStyle name="差_县区合并测算20080421_不含人员经费系数_财力性转移支付2010年预算参考数" xfId="381"/>
    <cellStyle name="好_2006年全省财力计算表（中央、决算）" xfId="382"/>
    <cellStyle name="货币[0]" xfId="383" builtinId="7"/>
    <cellStyle name="Calc Currency (0)" xfId="384"/>
    <cellStyle name="好_财政供养人员_财力性转移支付2010年预算参考数" xfId="385"/>
    <cellStyle name="差_教育(按照总人口测算）—20080416" xfId="386"/>
    <cellStyle name="差_农林水和城市维护标准支出20080505－县区合计" xfId="387"/>
    <cellStyle name="好_11大理" xfId="388"/>
    <cellStyle name="Accent5" xfId="389"/>
    <cellStyle name="20% - 强调文字颜色 1 2" xfId="390"/>
    <cellStyle name="差_09黑龙江_财力性转移支付2010年预算参考数" xfId="391"/>
    <cellStyle name="60% - Accent6" xfId="392"/>
    <cellStyle name="好_市辖区测算-新科目（20080626）_不含人员经费系数" xfId="393"/>
    <cellStyle name="差_卫生(按照总人口测算）—20080416_县市旗测算-新科目（含人口规模效应）_财力性转移支付2010年预算参考数" xfId="394"/>
    <cellStyle name="差_民生政策最低支出需求_财力性转移支付2010年预算参考数" xfId="395"/>
    <cellStyle name="常规 2" xfId="396"/>
    <cellStyle name="Accent5 - 60%" xfId="397"/>
    <cellStyle name="差_山东省民生支出标准" xfId="398"/>
    <cellStyle name="Accent6" xfId="399"/>
    <cellStyle name="差_人员工资和公用经费" xfId="400"/>
    <cellStyle name="常规 15" xfId="401"/>
    <cellStyle name="常规 20" xfId="402"/>
    <cellStyle name="Accent6 - 20%" xfId="403"/>
    <cellStyle name="差_2006年34青海_财力性转移支付2010年预算参考数" xfId="404"/>
    <cellStyle name="差_分县成本差异系数_民生政策最低支出需求_财力性转移支付2010年预算参考数" xfId="405"/>
    <cellStyle name="好_530623_2006年县级财政报表附表" xfId="406"/>
    <cellStyle name="差_行政（人员）_县市旗测算-新科目（含人口规模效应）" xfId="407"/>
    <cellStyle name="差_教育(按照总人口测算）—20080416_民生政策最低支出需求_财力性转移支付2010年预算参考数" xfId="408"/>
    <cellStyle name="好_农林水和城市维护标准支出20080505－县区合计_不含人员经费系数_财力性转移支付2010年预算参考数" xfId="409"/>
    <cellStyle name="好_20河南_财力性转移支付2010年预算参考数" xfId="410"/>
    <cellStyle name="千位[0]_(人代会用)" xfId="411"/>
    <cellStyle name="Header2" xfId="412"/>
    <cellStyle name="差_其他部门(按照总人口测算）—20080416_民生政策最低支出需求" xfId="413"/>
    <cellStyle name="差_20河南" xfId="414"/>
    <cellStyle name="差_县市旗测算-新科目（20080627）_财力性转移支付2010年预算参考数" xfId="415"/>
    <cellStyle name="差_2008年全省汇总收支计算表_财力性转移支付2010年预算参考数" xfId="416"/>
    <cellStyle name="好_缺口县区测算（11.13）" xfId="417"/>
    <cellStyle name="20% - 强调文字颜色 6" xfId="418" builtinId="50"/>
    <cellStyle name="好_1_财力性转移支付2010年预算参考数" xfId="419"/>
    <cellStyle name="Accent1" xfId="420"/>
    <cellStyle name="差_2006年22湖南_财力性转移支付2010年预算参考数" xfId="421"/>
    <cellStyle name="Currency [0]" xfId="422"/>
    <cellStyle name="Dollar (zero dec)" xfId="423"/>
    <cellStyle name="Good" xfId="424"/>
    <cellStyle name="好_县市旗测算-新科目（20080626）_财力性转移支付2010年预算参考数" xfId="425"/>
    <cellStyle name="好_行政公检法测算_不含人员经费系数_财力性转移支付2010年预算参考数" xfId="426"/>
    <cellStyle name="好_教育(按照总人口测算）—20080416_县市旗测算-新科目（含人口规模效应）" xfId="427"/>
    <cellStyle name="差_14安徽_财力性转移支付2010年预算参考数" xfId="428"/>
    <cellStyle name="好_教育(按照总人口测算）—20080416" xfId="429"/>
    <cellStyle name="好_县市旗测算20080508" xfId="430"/>
    <cellStyle name="Heading 3" xfId="431"/>
    <cellStyle name="好_2006年27重庆" xfId="432"/>
    <cellStyle name="好_教育(按照总人口测算）—20080416_民生政策最低支出需求_财力性转移支付2010年预算参考数" xfId="433"/>
    <cellStyle name="差_0605石屏县_财力性转移支付2010年预算参考数" xfId="434"/>
    <cellStyle name="好_33甘肃" xfId="435"/>
    <cellStyle name="Heading 4" xfId="436"/>
    <cellStyle name="好_县区合并测算20080421_民生政策最低支出需求" xfId="437"/>
    <cellStyle name="HEADING2" xfId="438"/>
    <cellStyle name="Note" xfId="439"/>
    <cellStyle name="好_22湖南_财力性转移支付2010年预算参考数" xfId="440"/>
    <cellStyle name="好_分县成本差异系数_民生政策最低支出需求_财力性转移支付2010年预算参考数" xfId="441"/>
    <cellStyle name="Input [yellow]" xfId="442"/>
    <cellStyle name="差_农林水和城市维护标准支出20080505－县区合计_不含人员经费系数_财力性转移支付2010年预算参考数" xfId="443"/>
    <cellStyle name="差_2006年22湖南" xfId="444"/>
    <cellStyle name="好_分县成本差异系数_民生政策最低支出需求" xfId="445"/>
    <cellStyle name="Input_20121229 提供执行转移支付" xfId="446"/>
    <cellStyle name="差_数据--基础数据--预算组--2015年人代会预算部分--2015.01.20--人代会前第6稿--按姚局意见改--调市级项级明细" xfId="447"/>
    <cellStyle name="差_财政供养人员" xfId="448"/>
    <cellStyle name="差_2008年支出核定" xfId="449"/>
    <cellStyle name="Linked Cell" xfId="450"/>
    <cellStyle name="差_县区合并测算20080421" xfId="451"/>
    <cellStyle name="好_农林水和城市维护标准支出20080505－县区合计_民生政策最低支出需求" xfId="452"/>
    <cellStyle name="好_530629_2006年县级财政报表附表" xfId="453"/>
    <cellStyle name="Normal - Style1" xfId="454"/>
    <cellStyle name="差_1" xfId="455"/>
    <cellStyle name="好_农林水和城市维护标准支出20080505－县区合计_不含人员经费系数" xfId="456"/>
    <cellStyle name="差_34青海_1_财力性转移支付2010年预算参考数" xfId="457"/>
    <cellStyle name="差_1_财力性转移支付2010年预算参考数" xfId="458"/>
    <cellStyle name="Output" xfId="459"/>
    <cellStyle name="差_1110洱源县_财力性转移支付2010年预算参考数" xfId="460"/>
    <cellStyle name="差_农林水和城市维护标准支出20080505－县区合计_民生政策最低支出需求" xfId="461"/>
    <cellStyle name="检查单元格" xfId="462" builtinId="23"/>
    <cellStyle name="差_00省级(打印)" xfId="463"/>
    <cellStyle name="差_09黑龙江" xfId="464"/>
    <cellStyle name="Accent1 - 20%" xfId="465"/>
    <cellStyle name="差_12滨州" xfId="466"/>
    <cellStyle name="差_22湖南" xfId="467"/>
    <cellStyle name="60% - 强调文字颜色 4" xfId="468" builtinId="44"/>
    <cellStyle name="差_核定人数下发表_财力性转移支付2010年预算参考数" xfId="469"/>
    <cellStyle name="差_县市旗测算-新科目（20080626）_不含人员经费系数_财力性转移支付2010年预算参考数" xfId="470"/>
    <cellStyle name="差_2_财力性转移支付2010年预算参考数" xfId="471"/>
    <cellStyle name="20% - 强调文字颜色 2 2" xfId="472"/>
    <cellStyle name="差_县区合并测算20080423(按照各省比重）_民生政策最低支出需求_财力性转移支付2010年预算参考数" xfId="473"/>
    <cellStyle name="超级链接" xfId="474"/>
    <cellStyle name="差_城建部门" xfId="475"/>
    <cellStyle name="强调文字颜色 3" xfId="476" builtinId="37"/>
    <cellStyle name="差_市辖区测算-新科目（20080626）_县市旗测算-新科目（含人口规模效应）" xfId="477"/>
    <cellStyle name="常规 4" xfId="478"/>
    <cellStyle name="差_2006年27重庆" xfId="479"/>
    <cellStyle name="好_县市旗测算-新科目（20080627）_民生政策最低支出需求_财力性转移支付2010年预算参考数" xfId="480"/>
    <cellStyle name="差_县市旗测算-新科目（20080626）_民生政策最低支出需求" xfId="481"/>
    <cellStyle name="差_30云南" xfId="482"/>
    <cellStyle name="差_34青海_财力性转移支付2010年预算参考数" xfId="483"/>
    <cellStyle name="差_总人口_财力性转移支付2010年预算参考数" xfId="484"/>
    <cellStyle name="差_县区合并测算20080421_民生政策最低支出需求" xfId="485"/>
    <cellStyle name="差_县区合并测算20080421_民生政策最低支出需求_财力性转移支付2010年预算参考数" xfId="486"/>
    <cellStyle name="千位分隔[0] 4" xfId="487"/>
    <cellStyle name="差_县区合并测算20080421_县市旗测算-新科目（含人口规模效应）_财力性转移支付2010年预算参考数" xfId="488"/>
    <cellStyle name="差_县区合并测算20080423(按照各省比重）_不含人员经费系数_财力性转移支付2010年预算参考数" xfId="489"/>
    <cellStyle name="差_县区合并测算20080423(按照各省比重）_财力性转移支付2010年预算参考数" xfId="490"/>
    <cellStyle name="差_县区合并测算20080423(按照各省比重）_民生政策最低支出需求" xfId="491"/>
    <cellStyle name="差_县区合并测算20080423(按照各省比重）_县市旗测算-新科目（含人口规模效应）_财力性转移支付2010年预算参考数" xfId="492"/>
    <cellStyle name="好_行政（人员）_民生政策最低支出需求_财力性转移支付2010年预算参考数" xfId="493"/>
    <cellStyle name="差_云南 缺口县区测算(地方填报)" xfId="494"/>
    <cellStyle name="差_县市旗测算20080508" xfId="495"/>
    <cellStyle name="常规 4_2008年横排表0721" xfId="496"/>
    <cellStyle name="差_县市旗测算20080508_不含人员经费系数" xfId="497"/>
    <cellStyle name="差_县市旗测算20080508_财力性转移支付2010年预算参考数" xfId="498"/>
    <cellStyle name="Accent6_2006年33甘肃" xfId="499"/>
    <cellStyle name="差_县市旗测算20080508_民生政策最低支出需求_财力性转移支付2010年预算参考数" xfId="500"/>
    <cellStyle name="差_34青海" xfId="501"/>
    <cellStyle name="差_县市旗测算-新科目（20080626）_不含人员经费系数" xfId="502"/>
    <cellStyle name="好_行政(燃修费)_不含人员经费系数" xfId="503"/>
    <cellStyle name="差_自行调整差异系数顺序" xfId="504"/>
    <cellStyle name="好_青海 缺口县区测算(地方填报)" xfId="505"/>
    <cellStyle name="差_县市旗测算-新科目（20080626）_县市旗测算-新科目（含人口规模效应）_财力性转移支付2010年预算参考数" xfId="506"/>
    <cellStyle name="好_市辖区测算-新科目（20080626）_民生政策最低支出需求_财力性转移支付2010年预算参考数" xfId="507"/>
    <cellStyle name="差_县市旗测算-新科目（20080627）_民生政策最低支出需求_财力性转移支付2010年预算参考数" xfId="508"/>
    <cellStyle name="百分比 4" xfId="509"/>
    <cellStyle name="差_县市旗测算-新科目（20080627）_县市旗测算-新科目（含人口规模效应）_财力性转移支付2010年预算参考数" xfId="510"/>
    <cellStyle name="好_成本差异系数（含人口规模）_财力性转移支付2010年预算参考数" xfId="511"/>
    <cellStyle name="常规 11" xfId="512"/>
    <cellStyle name="差_同德" xfId="513"/>
    <cellStyle name="好_行政公检法测算" xfId="514"/>
    <cellStyle name="差_第五部分(才淼、饶永宏）" xfId="515"/>
    <cellStyle name="差_2006年水利统计指标统计表_财力性转移支付2010年预算参考数" xfId="516"/>
    <cellStyle name="差_一般预算支出口径剔除表" xfId="517"/>
    <cellStyle name="差_一般预算支出口径剔除表_财力性转移支付2010年预算参考数" xfId="518"/>
    <cellStyle name="40% - 强调文字颜色 6" xfId="519" builtinId="51"/>
    <cellStyle name="差_云南省2008年转移支付测算——州市本级考核部分及政策性测算" xfId="520"/>
    <cellStyle name="差_汇总表提前告知区县" xfId="521"/>
    <cellStyle name="差_重点民生支出需求测算表社保（农村低保）081112" xfId="522"/>
    <cellStyle name="差_自行调整差异系数顺序_财力性转移支付2010年预算参考数" xfId="523"/>
    <cellStyle name="差_安徽 缺口县区测算(地方填报)1_财力性转移支付2010年预算参考数" xfId="524"/>
    <cellStyle name="常规 11 2" xfId="525"/>
    <cellStyle name="差_总人口" xfId="526"/>
    <cellStyle name="常规 10" xfId="527"/>
    <cellStyle name="常规 11_财力性转移支付2009年预算参考数" xfId="528"/>
    <cellStyle name="60% - 强调文字颜色 1" xfId="529" builtinId="32"/>
    <cellStyle name="好_文体广播事业(按照总人口测算）—20080416_县市旗测算-新科目（含人口规模效应）_财力性转移支付2010年预算参考数" xfId="530"/>
    <cellStyle name="差_教育(按照总人口测算）—20080416_民生政策最低支出需求" xfId="531"/>
    <cellStyle name="强调文字颜色 4 2" xfId="532"/>
    <cellStyle name="输出" xfId="533" builtinId="21"/>
    <cellStyle name="常规 12" xfId="534"/>
    <cellStyle name="常规 13" xfId="535"/>
    <cellStyle name="60% - Accent5" xfId="536"/>
    <cellStyle name="好_行政(燃修费)_县市旗测算-新科目（含人口规模效应）" xfId="537"/>
    <cellStyle name="常规 17" xfId="538"/>
    <cellStyle name="常规 22" xfId="539"/>
    <cellStyle name="常规 18" xfId="540"/>
    <cellStyle name="常规 23" xfId="541"/>
    <cellStyle name="差_市辖区测算-新科目（20080626）_不含人员经费系数_财力性转移支付2010年预算参考数" xfId="542"/>
    <cellStyle name="常规 2 2 2" xfId="543"/>
    <cellStyle name="常规 2 4" xfId="544"/>
    <cellStyle name="常规 2_004-2010年增消两税返还情况表" xfId="545"/>
    <cellStyle name="差_市辖区测算-新科目（20080626）_县市旗测算-新科目（含人口规模效应）_财力性转移支付2010年预算参考数" xfId="546"/>
    <cellStyle name="好_文体广播事业(按照总人口测算）—20080416_县市旗测算-新科目（含人口规模效应）" xfId="547"/>
    <cellStyle name="好_成本差异系数（含人口规模）" xfId="548"/>
    <cellStyle name="常规 26" xfId="549"/>
    <cellStyle name="常规 27" xfId="550"/>
    <cellStyle name="常规 3 2" xfId="551"/>
    <cellStyle name="好_市辖区测算20080510_不含人员经费系数" xfId="552"/>
    <cellStyle name="好_农林水和城市维护标准支出20080505－县区合计" xfId="553"/>
    <cellStyle name="常规 4 2" xfId="554"/>
    <cellStyle name="好_核定人数下发表" xfId="555"/>
    <cellStyle name="强调文字颜色 3 2" xfId="556"/>
    <cellStyle name="60% - Accent4" xfId="557"/>
    <cellStyle name="常规 6 2" xfId="558"/>
    <cellStyle name="解释性文本" xfId="559" builtinId="53"/>
    <cellStyle name="千位分隔[0] 2" xfId="560"/>
    <cellStyle name="常规 7 2" xfId="561"/>
    <cellStyle name="好_测算结果_财力性转移支付2010年预算参考数" xfId="562"/>
    <cellStyle name="Neutral" xfId="563"/>
    <cellStyle name="好_2007一般预算支出口径剔除表" xfId="564"/>
    <cellStyle name="好_其他部门(按照总人口测算）—20080416_不含人员经费系数" xfId="565"/>
    <cellStyle name="差_汇总_财力性转移支付2010年预算参考数" xfId="566"/>
    <cellStyle name="常规 8" xfId="567"/>
    <cellStyle name="差_Book2_财力性转移支付2010年预算参考数" xfId="568"/>
    <cellStyle name="20% - 强调文字颜色 1" xfId="569" builtinId="30"/>
    <cellStyle name="常规 9" xfId="570"/>
    <cellStyle name="好_汇总表" xfId="571"/>
    <cellStyle name="常规_附件 5 " xfId="572"/>
    <cellStyle name="好_行政(燃修费)_财力性转移支付2010年预算参考数" xfId="573"/>
    <cellStyle name="差_县市旗测算20080508_县市旗测算-新科目（含人口规模效应）_财力性转移支付2010年预算参考数" xfId="574"/>
    <cellStyle name="好 2" xfId="575"/>
    <cellStyle name="差_2006年34青海" xfId="576"/>
    <cellStyle name="好_00省级(打印)" xfId="577"/>
    <cellStyle name="好_03昭通" xfId="578"/>
    <cellStyle name="强调文字颜色 2 2" xfId="579"/>
    <cellStyle name="好_0502通海县" xfId="580"/>
    <cellStyle name="好_0605石屏县" xfId="581"/>
    <cellStyle name="好_1110洱源县" xfId="582"/>
    <cellStyle name="好_11大理_财力性转移支付2010年预算参考数" xfId="583"/>
    <cellStyle name="好_12滨州_财力性转移支付2010年预算参考数" xfId="584"/>
    <cellStyle name="40% - 强调文字颜色 1 2" xfId="585"/>
    <cellStyle name="好_14安徽" xfId="586"/>
    <cellStyle name="好_2" xfId="587"/>
    <cellStyle name="好_行政(燃修费)_民生政策最低支出需求_财力性转移支付2010年预算参考数" xfId="588"/>
    <cellStyle name="好_2_财力性转移支付2010年预算参考数" xfId="589"/>
    <cellStyle name="好_2006年22湖南_财力性转移支付2010年预算参考数" xfId="590"/>
    <cellStyle name="好_2006年28四川" xfId="591"/>
    <cellStyle name="好_2006年28四川_财力性转移支付2010年预算参考数" xfId="592"/>
    <cellStyle name="常规 25" xfId="593"/>
    <cellStyle name="千分位_ 白土" xfId="594"/>
    <cellStyle name="60% - Accent2" xfId="595"/>
    <cellStyle name="好_2006年30云南" xfId="596"/>
    <cellStyle name="好_2006年34青海" xfId="597"/>
    <cellStyle name="好_2006年34青海_财力性转移支付2010年预算参考数" xfId="598"/>
    <cellStyle name="好_行政(燃修费)_民生政策最低支出需求" xfId="599"/>
    <cellStyle name="好_07临沂" xfId="600"/>
    <cellStyle name="好_汇总表_财力性转移支付2010年预算参考数" xfId="601"/>
    <cellStyle name="好_2006年水利统计指标统计表" xfId="602"/>
    <cellStyle name="差_2008年支出调整" xfId="603"/>
    <cellStyle name="好_2007年收支情况及2008年收支预计表(汇总表)_财力性转移支付2010年预算参考数" xfId="604"/>
    <cellStyle name="好_2007一般预算支出口径剔除表_财力性转移支付2010年预算参考数" xfId="605"/>
    <cellStyle name="好_人员工资和公用经费3" xfId="606"/>
    <cellStyle name="好_2008计算资料（8月5）" xfId="607"/>
    <cellStyle name="好_2008年全省汇总收支计算表_财力性转移支付2010年预算参考数" xfId="608"/>
    <cellStyle name="好_2008年支出核定" xfId="609"/>
    <cellStyle name="好_2016年科目0114" xfId="610"/>
    <cellStyle name="好_2016人代会附表（2015-9-11）（姚局）-财经委" xfId="611"/>
    <cellStyle name="好_20河南" xfId="612"/>
    <cellStyle name="好_县区合并测算20080423(按照各省比重）_民生政策最低支出需求" xfId="613"/>
    <cellStyle name="差_市辖区测算20080510_县市旗测算-新科目（含人口规模效应）_财力性转移支付2010年预算参考数" xfId="614"/>
    <cellStyle name="Accent3" xfId="615"/>
    <cellStyle name="好_27重庆" xfId="616"/>
    <cellStyle name="好_市辖区测算-新科目（20080626）_县市旗测算-新科目（含人口规模效应）" xfId="617"/>
    <cellStyle name="好_27重庆_财力性转移支付2010年预算参考数" xfId="618"/>
    <cellStyle name="60% - 强调文字颜色 2" xfId="619" builtinId="36"/>
    <cellStyle name="好_28四川" xfId="620"/>
    <cellStyle name="差_县区合并测算20080421_财力性转移支付2010年预算参考数" xfId="621"/>
    <cellStyle name="好_30云南" xfId="622"/>
    <cellStyle name="好_30云南_1" xfId="623"/>
    <cellStyle name="差_县区合并测算20080423(按照各省比重）_不含人员经费系数" xfId="624"/>
    <cellStyle name="好_34青海" xfId="625"/>
    <cellStyle name="Comma [0]" xfId="626"/>
    <cellStyle name="好_34青海_1" xfId="627"/>
    <cellStyle name="好_34青海_1_财力性转移支付2010年预算参考数" xfId="628"/>
    <cellStyle name="好_文体广播事业(按照总人口测算）—20080416_民生政策最低支出需求" xfId="629"/>
    <cellStyle name="好_34青海_财力性转移支付2010年预算参考数" xfId="630"/>
    <cellStyle name="好_5334_2006年迪庆县级财政报表附表" xfId="631"/>
    <cellStyle name="好_汇总-县级财政报表附表" xfId="632"/>
    <cellStyle name="好_Book1" xfId="633"/>
    <cellStyle name="好_Book2" xfId="634"/>
    <cellStyle name="好_gdp" xfId="635"/>
    <cellStyle name="好_M01-2(州市补助收入)" xfId="636"/>
    <cellStyle name="好_安徽 缺口县区测算(地方填报)1" xfId="637"/>
    <cellStyle name="好_安徽 缺口县区测算(地方填报)1_财力性转移支付2010年预算参考数" xfId="638"/>
    <cellStyle name="Heading 2" xfId="639"/>
    <cellStyle name="好_报表" xfId="640"/>
    <cellStyle name="好_不含人员经费系数" xfId="641"/>
    <cellStyle name="好_同德" xfId="642"/>
    <cellStyle name="好_2007年一般预算支出剔除_财力性转移支付2010年预算参考数" xfId="643"/>
    <cellStyle name="好_行政（人员）" xfId="644"/>
    <cellStyle name="好_不含人员经费系数_财力性转移支付2010年预算参考数" xfId="645"/>
    <cellStyle name="好_测算结果" xfId="646"/>
    <cellStyle name="差_行政(燃修费)_不含人员经费系数_财力性转移支付2010年预算参考数" xfId="647"/>
    <cellStyle name="好_测算结果汇总" xfId="648"/>
    <cellStyle name="差_测算结果" xfId="649"/>
    <cellStyle name="好_行政（人员）_不含人员经费系数" xfId="650"/>
    <cellStyle name="好_县区合并测算20080421_民生政策最低支出需求_财力性转移支付2010年预算参考数" xfId="651"/>
    <cellStyle name="好_测算结果汇总_财力性转移支付2010年预算参考数" xfId="652"/>
    <cellStyle name="好" xfId="653" builtinId="26"/>
    <cellStyle name="差_2006年全省财力计算表（中央、决算）" xfId="654"/>
    <cellStyle name="好_成本差异系数" xfId="655"/>
    <cellStyle name="Accent2 - 40%" xfId="656"/>
    <cellStyle name="Percent [2]" xfId="657"/>
    <cellStyle name="好_第一部分：综合全" xfId="658"/>
    <cellStyle name="差_县市旗测算-新科目（20080626）_民生政策最低支出需求_财力性转移支付2010年预算参考数" xfId="659"/>
    <cellStyle name="好_分析缺口率" xfId="660"/>
    <cellStyle name="好_分析缺口率_财力性转移支付2010年预算参考数" xfId="661"/>
    <cellStyle name="好_分县成本差异系数" xfId="662"/>
    <cellStyle name="好_分县成本差异系数_不含人员经费系数" xfId="663"/>
    <cellStyle name="好_行政(燃修费)" xfId="664"/>
    <cellStyle name="好_行政(燃修费)_不含人员经费系数_财力性转移支付2010年预算参考数" xfId="665"/>
    <cellStyle name="差_文体广播事业(按照总人口测算）—20080416_不含人员经费系数_财力性转移支付2010年预算参考数" xfId="666"/>
    <cellStyle name="好_行政(燃修费)_县市旗测算-新科目（含人口规模效应）_财力性转移支付2010年预算参考数" xfId="667"/>
    <cellStyle name="Normal_#10-Headcount" xfId="668"/>
    <cellStyle name="好_行政（人员）_不含人员经费系数_财力性转移支付2010年预算参考数" xfId="669"/>
    <cellStyle name="好_河南 缺口县区测算(地方填报)_财力性转移支付2010年预算参考数" xfId="670"/>
    <cellStyle name="百分比 2" xfId="671"/>
    <cellStyle name="好_卫生(按照总人口测算）—20080416_县市旗测算-新科目（含人口规模效应）" xfId="672"/>
    <cellStyle name="好_行政（人员）_财力性转移支付2010年预算参考数" xfId="673"/>
    <cellStyle name="好_行政（人员）_民生政策最低支出需求" xfId="674"/>
    <cellStyle name="好_行政（人员）_县市旗测算-新科目（含人口规模效应）_财力性转移支付2010年预算参考数" xfId="675"/>
    <cellStyle name="好_行政公检法测算_不含人员经费系数" xfId="676"/>
    <cellStyle name="40% - Accent6" xfId="677"/>
    <cellStyle name="好_行政公检法测算_财力性转移支付2010年预算参考数" xfId="678"/>
    <cellStyle name="好_行政公检法测算_民生政策最低支出需求_财力性转移支付2010年预算参考数" xfId="679"/>
    <cellStyle name="好_河南 缺口县区测算(地方填报)" xfId="680"/>
    <cellStyle name="霓付 [0]_ +Foil &amp; -FOIL &amp; PAPER" xfId="681"/>
    <cellStyle name="好_河南 缺口县区测算(地方填报白)" xfId="682"/>
    <cellStyle name="千位分隔 2" xfId="683"/>
    <cellStyle name="好_河南 缺口县区测算(地方填报白)_财力性转移支付2010年预算参考数" xfId="684"/>
    <cellStyle name="好_县市旗测算20080508_不含人员经费系数" xfId="685"/>
    <cellStyle name="差_2008年一般预算支出预计" xfId="686"/>
    <cellStyle name="好_核定人数下发表_财力性转移支付2010年预算参考数" xfId="687"/>
    <cellStyle name="好_汇总_财力性转移支付2010年预算参考数" xfId="688"/>
    <cellStyle name="好_0605石屏县_财力性转移支付2010年预算参考数" xfId="689"/>
    <cellStyle name="好_汇总表4" xfId="690"/>
    <cellStyle name="差_文体广播事业(按照总人口测算）—20080416_民生政策最低支出需求_财力性转移支付2010年预算参考数" xfId="691"/>
    <cellStyle name="好_汇总表4_财力性转移支付2010年预算参考数" xfId="692"/>
    <cellStyle name="好_汇总表提前告知区县" xfId="693"/>
    <cellStyle name="好_检验表" xfId="694"/>
    <cellStyle name="好_县区合并测算20080423(按照各省比重）_财力性转移支付2010年预算参考数" xfId="695"/>
    <cellStyle name="好_县区合并测算20080421" xfId="696"/>
    <cellStyle name="解释性文本 2" xfId="697"/>
    <cellStyle name="好_09黑龙江" xfId="698"/>
    <cellStyle name="钎霖_4岿角利" xfId="699"/>
    <cellStyle name="好_检验表（调整后）" xfId="700"/>
    <cellStyle name="好_教育(按照总人口测算）—20080416_不含人员经费系数" xfId="701"/>
    <cellStyle name="差_分县成本差异系数" xfId="702"/>
    <cellStyle name="好_云南省2008年转移支付测算——州市本级考核部分及政策性测算_财力性转移支付2010年预算参考数" xfId="703"/>
    <cellStyle name="好_教育(按照总人口测算）—20080416_不含人员经费系数_财力性转移支付2010年预算参考数" xfId="704"/>
    <cellStyle name="好_教育(按照总人口测算）—20080416_民生政策最低支出需求" xfId="705"/>
    <cellStyle name="Accent5 - 40%" xfId="706"/>
    <cellStyle name="好_教育(按照总人口测算）—20080416_县市旗测算-新科目（含人口规模效应）_财力性转移支付2010年预算参考数" xfId="707"/>
    <cellStyle name="好_丽江汇总" xfId="708"/>
    <cellStyle name="好_民生政策最低支出需求" xfId="709"/>
    <cellStyle name="好_民生政策最低支出需求_财力性转移支付2010年预算参考数" xfId="710"/>
    <cellStyle name="好_农林水和城市维护标准支出20080505－县区合计_财力性转移支付2010年预算参考数" xfId="711"/>
    <cellStyle name="好_县市旗测算20080508_县市旗测算-新科目（含人口规模效应）" xfId="712"/>
    <cellStyle name="Accent3 - 40%" xfId="713"/>
    <cellStyle name="好_农林水和城市维护标准支出20080505－县区合计_民生政策最低支出需求_财力性转移支付2010年预算参考数" xfId="714"/>
    <cellStyle name="好_其他部门(按照总人口测算）—20080416" xfId="715"/>
    <cellStyle name="好_一般预算支出口径剔除表" xfId="716"/>
    <cellStyle name="好_其他部门(按照总人口测算）—20080416_不含人员经费系数_财力性转移支付2010年预算参考数" xfId="717"/>
    <cellStyle name="好_其他部门(按照总人口测算）—20080416_财力性转移支付2010年预算参考数" xfId="718"/>
    <cellStyle name="好_其他部门(按照总人口测算）—20080416_民生政策最低支出需求_财力性转移支付2010年预算参考数" xfId="719"/>
    <cellStyle name="好_青海 缺口县区测算(地方填报)_财力性转移支付2010年预算参考数" xfId="720"/>
    <cellStyle name="好_缺口县区测算" xfId="721"/>
    <cellStyle name="好_缺口县区测算(按2007支出增长25%测算)" xfId="722"/>
    <cellStyle name="链接单元格 2" xfId="723"/>
    <cellStyle name="Explanatory Text" xfId="724"/>
    <cellStyle name="好_缺口县区测算(按2007支出增长25%测算)_财力性转移支付2010年预算参考数" xfId="725"/>
    <cellStyle name="常规 2 3" xfId="726"/>
    <cellStyle name="好_缺口县区测算(按核定人数)" xfId="727"/>
    <cellStyle name="好_缺口县区测算(按核定人数)_财力性转移支付2010年预算参考数" xfId="728"/>
    <cellStyle name="好_人员工资和公用经费" xfId="729"/>
    <cellStyle name="好_2008年支出调整" xfId="730"/>
    <cellStyle name="好_人员工资和公用经费2" xfId="731"/>
    <cellStyle name="好_人员工资和公用经费3_财力性转移支付2010年预算参考数" xfId="732"/>
    <cellStyle name="好_山东省民生支出标准" xfId="733"/>
    <cellStyle name="20% - Accent5" xfId="734"/>
    <cellStyle name="好_山东省民生支出标准_财力性转移支付2010年预算参考数" xfId="735"/>
    <cellStyle name="好_社保处下达区县2015年指标（第二批）" xfId="736"/>
    <cellStyle name="好_市辖区测算20080510" xfId="737"/>
    <cellStyle name="差_卫生部门" xfId="738"/>
    <cellStyle name="好_2008年支出调整_财力性转移支付2010年预算参考数" xfId="739"/>
    <cellStyle name="好_市辖区测算20080510_不含人员经费系数_财力性转移支付2010年预算参考数" xfId="740"/>
    <cellStyle name="差_青海 缺口县区测算(地方填报)_财力性转移支付2010年预算参考数" xfId="741"/>
    <cellStyle name="好_市辖区测算20080510_民生政策最低支出需求_财力性转移支付2010年预算参考数" xfId="742"/>
    <cellStyle name="强调文字颜色 1" xfId="743" builtinId="29"/>
    <cellStyle name="好_市辖区测算-新科目（20080626）" xfId="744"/>
    <cellStyle name="好_市辖区测算-新科目（20080626）_不含人员经费系数_财力性转移支付2010年预算参考数" xfId="745"/>
    <cellStyle name="Accent5 - 20%" xfId="746"/>
    <cellStyle name="输入" xfId="747" builtinId="20"/>
    <cellStyle name="好_市辖区测算-新科目（20080626）_财力性转移支付2010年预算参考数" xfId="748"/>
    <cellStyle name="好_市辖区测算-新科目（20080626）_民生政策最低支出需求" xfId="749"/>
    <cellStyle name="好_市辖区测算-新科目（20080626）_县市旗测算-新科目（含人口规模效应）_财力性转移支付2010年预算参考数" xfId="750"/>
    <cellStyle name="差_市辖区测算20080510_民生政策最低支出需求_财力性转移支付2010年预算参考数" xfId="751"/>
    <cellStyle name="好_数据--基础数据--预算组--2015年人代会预算部分--2015.01.20--人代会前第6稿--按姚局意见改--调市级项级明细" xfId="752"/>
    <cellStyle name="差_市辖区测算-新科目（20080626）_民生政策最低支出需求" xfId="753"/>
    <cellStyle name="差_22湖南_财力性转移支付2010年预算参考数" xfId="754"/>
    <cellStyle name="好_数据--基础数据--预算组--2015年人代会预算部分--2015.01.20--人代会前第6稿--按姚局意见改--调市级项级明细_区县政府预算公开整改--表" xfId="755"/>
    <cellStyle name="好_市辖区测算20080510_财力性转移支付2010年预算参考数" xfId="756"/>
    <cellStyle name="好_县区合并测算20080421_不含人员经费系数" xfId="757"/>
    <cellStyle name="好_县市旗测算-新科目（20080626）_县市旗测算-新科目（含人口规模效应）" xfId="758"/>
    <cellStyle name="好_12滨州" xfId="759"/>
    <cellStyle name="好_危改资金测算" xfId="760"/>
    <cellStyle name="标题 2" xfId="761" builtinId="17"/>
    <cellStyle name="好_危改资金测算_财力性转移支付2010年预算参考数" xfId="762"/>
    <cellStyle name="好_卫生(按照总人口测算）—20080416_不含人员经费系数" xfId="763"/>
    <cellStyle name="好_县区合并测算20080423(按照各省比重）" xfId="764"/>
    <cellStyle name="好_2015年社会保险基金预算草案表样（报人大）" xfId="765"/>
    <cellStyle name="好_卫生(按照总人口测算）—20080416_不含人员经费系数_财力性转移支付2010年预算参考数" xfId="766"/>
    <cellStyle name="好_卫生(按照总人口测算）—20080416_财力性转移支付2010年预算参考数" xfId="767"/>
    <cellStyle name="好_行政公检法测算_县市旗测算-新科目（含人口规模效应）_财力性转移支付2010年预算参考数" xfId="768"/>
    <cellStyle name="差_县市旗测算-新科目（20080626）_财力性转移支付2010年预算参考数" xfId="769"/>
    <cellStyle name="好_卫生(按照总人口测算）—20080416_民生政策最低支出需求" xfId="770"/>
    <cellStyle name="差_市辖区测算20080510_民生政策最低支出需求" xfId="771"/>
    <cellStyle name="差_5334_2006年迪庆县级财政报表附表" xfId="772"/>
    <cellStyle name="好_卫生(按照总人口测算）—20080416_民生政策最低支出需求_财力性转移支付2010年预算参考数" xfId="773"/>
    <cellStyle name="好_卫生(按照总人口测算）—20080416_县市旗测算-新科目（含人口规模效应）_财力性转移支付2010年预算参考数" xfId="774"/>
    <cellStyle name="好_卫生部门" xfId="775"/>
    <cellStyle name="好_卫生部门_财力性转移支付2010年预算参考数" xfId="776"/>
    <cellStyle name="好_缺口县区测算_财力性转移支付2010年预算参考数" xfId="777"/>
    <cellStyle name="好_文体广播部门" xfId="778"/>
    <cellStyle name="好_文体广播事业(按照总人口测算）—20080416" xfId="779"/>
    <cellStyle name="百分比 3" xfId="780"/>
    <cellStyle name="好_文体广播事业(按照总人口测算）—20080416_不含人员经费系数_财力性转移支付2010年预算参考数" xfId="781"/>
    <cellStyle name="好_文体广播事业(按照总人口测算）—20080416_财力性转移支付2010年预算参考数" xfId="782"/>
    <cellStyle name="好_县区合并测算20080421_财力性转移支付2010年预算参考数" xfId="783"/>
    <cellStyle name="Heading 1" xfId="784"/>
    <cellStyle name="好_县区合并测算20080421_县市旗测算-新科目（含人口规模效应）_财力性转移支付2010年预算参考数" xfId="785"/>
    <cellStyle name="差_行政公检法测算_民生政策最低支出需求" xfId="786"/>
    <cellStyle name="好_县区合并测算20080423(按照各省比重）_不含人员经费系数" xfId="787"/>
    <cellStyle name="好_县市旗测算20080508_民生政策最低支出需求" xfId="788"/>
    <cellStyle name="好_县市旗测算20080508_县市旗测算-新科目（含人口规模效应）_财力性转移支付2010年预算参考数" xfId="789"/>
    <cellStyle name="好_县市旗测算-新科目（20080626）" xfId="790"/>
    <cellStyle name="好_县市旗测算-新科目（20080626）_不含人员经费系数" xfId="791"/>
    <cellStyle name="好_县市旗测算-新科目（20080626）_不含人员经费系数_财力性转移支付2010年预算参考数" xfId="792"/>
    <cellStyle name="常规 5 2" xfId="793"/>
    <cellStyle name="好_分县成本差异系数_不含人员经费系数_财力性转移支付2010年预算参考数" xfId="794"/>
    <cellStyle name="好_县市旗测算-新科目（20080626）_民生政策最低支出需求_财力性转移支付2010年预算参考数" xfId="795"/>
    <cellStyle name="好_第五部分(才淼、饶永宏）" xfId="796"/>
    <cellStyle name="好_一般预算支出口径剔除表_财力性转移支付2010年预算参考数" xfId="797"/>
    <cellStyle name="千位分隔 4" xfId="798"/>
    <cellStyle name="好_县市旗测算-新科目（20080626）_县市旗测算-新科目（含人口规模效应）_财力性转移支付2010年预算参考数" xfId="799"/>
    <cellStyle name="好_县市旗测算-新科目（20080627）_不含人员经费系数_财力性转移支付2010年预算参考数" xfId="800"/>
    <cellStyle name="差_27重庆" xfId="801"/>
    <cellStyle name="好_县市旗测算-新科目（20080627）_县市旗测算-新科目（含人口规模效应）_财力性转移支付2010年预算参考数" xfId="802"/>
    <cellStyle name="好_云南 缺口县区测算(地方填报)" xfId="803"/>
    <cellStyle name="好_云南 缺口县区测算(地方填报)_财力性转移支付2010年预算参考数" xfId="804"/>
    <cellStyle name="好_重点民生支出需求测算表社保（农村低保）081112" xfId="805"/>
    <cellStyle name="好_自行调整差异系数顺序" xfId="806"/>
    <cellStyle name="40% - Accent1" xfId="807"/>
    <cellStyle name="好_自行调整差异系数顺序_财力性转移支付2010年预算参考数" xfId="808"/>
    <cellStyle name="好_总人口_财力性转移支付2010年预算参考数" xfId="809"/>
    <cellStyle name="后继超级链接" xfId="810"/>
    <cellStyle name="好_30云南_1_财力性转移支付2010年预算参考数" xfId="811"/>
    <cellStyle name="后继超链接" xfId="812"/>
    <cellStyle name="汇总 2" xfId="813"/>
    <cellStyle name="计算 2" xfId="814"/>
    <cellStyle name="好_教育(按照总人口测算）—20080416_财力性转移支付2010年预算参考数" xfId="815"/>
    <cellStyle name="检查单元格 2" xfId="816"/>
    <cellStyle name="差_12滨州_财力性转移支付2010年预算参考数" xfId="817"/>
    <cellStyle name="警告文本 2" xfId="818"/>
    <cellStyle name="好_2006年33甘肃" xfId="819"/>
    <cellStyle name="霓付_ +Foil &amp; -FOIL &amp; PAPER" xfId="820"/>
    <cellStyle name="烹拳 [0]_ +Foil &amp; -FOIL &amp; PAPER" xfId="821"/>
    <cellStyle name="差_汇总表4_财力性转移支付2010年预算参考数" xfId="822"/>
    <cellStyle name="烹拳_ +Foil &amp; -FOIL &amp; PAPER" xfId="823"/>
    <cellStyle name="适中" xfId="824" builtinId="28"/>
    <cellStyle name="Warning Text" xfId="825"/>
    <cellStyle name="普通_ 白土" xfId="826"/>
    <cellStyle name="千分位[0]_ 白土" xfId="827"/>
    <cellStyle name="千位分隔 3" xfId="828"/>
    <cellStyle name="好_县区合并测算20080423(按照各省比重）_县市旗测算-新科目（含人口规模效应）" xfId="829"/>
    <cellStyle name="千位分隔[0] 3" xfId="830"/>
    <cellStyle name="强调 1" xfId="831"/>
    <cellStyle name="好_城建部门" xfId="832"/>
    <cellStyle name="货币 2" xfId="833"/>
    <cellStyle name="强调 2" xfId="834"/>
    <cellStyle name="差_人员工资和公用经费2_财力性转移支付2010年预算参考数" xfId="835"/>
    <cellStyle name="强调 3" xfId="836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406400</xdr:colOff>
      <xdr:row>9</xdr:row>
      <xdr:rowOff>95250</xdr:rowOff>
    </xdr:from>
    <xdr:to>
      <xdr:col>1</xdr:col>
      <xdr:colOff>467360</xdr:colOff>
      <xdr:row>10</xdr:row>
      <xdr:rowOff>57150</xdr:rowOff>
    </xdr:to>
    <xdr:sp>
      <xdr:nvSpPr>
        <xdr:cNvPr id="2345" name="Text Box 1"/>
        <xdr:cNvSpPr txBox="true"/>
      </xdr:nvSpPr>
      <xdr:spPr>
        <a:xfrm>
          <a:off x="1644650" y="5105400"/>
          <a:ext cx="6096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2.7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true"/>
  </sheetPr>
  <dimension ref="A1:II16"/>
  <sheetViews>
    <sheetView showGridLines="0" showZeros="0" view="pageBreakPreview" zoomScaleNormal="115" zoomScaleSheetLayoutView="100" workbookViewId="0">
      <selection activeCell="C43" sqref="C43"/>
    </sheetView>
  </sheetViews>
  <sheetFormatPr defaultColWidth="9.16666666666667" defaultRowHeight="27.75" customHeight="true"/>
  <cols>
    <col min="1" max="1" width="18.8333333333333" style="17" customWidth="true"/>
    <col min="2" max="2" width="31.1666666666667" style="17" customWidth="true"/>
    <col min="3" max="5" width="19.3333333333333" style="17" customWidth="true"/>
    <col min="6" max="243" width="7.66666666666667" style="17" customWidth="true"/>
  </cols>
  <sheetData>
    <row r="1" customHeight="true" spans="1:2">
      <c r="A1" s="18" t="s">
        <v>197</v>
      </c>
      <c r="B1" s="18"/>
    </row>
    <row r="2" s="14" customFormat="true" ht="34.5" customHeight="true" spans="1:5">
      <c r="A2" s="19" t="s">
        <v>198</v>
      </c>
      <c r="B2" s="19"/>
      <c r="C2" s="19"/>
      <c r="D2" s="19"/>
      <c r="E2" s="19"/>
    </row>
    <row r="3" s="15" customFormat="true" ht="30.75" customHeight="true" spans="5:5">
      <c r="E3" s="15" t="s">
        <v>2</v>
      </c>
    </row>
    <row r="4" s="16" customFormat="true" ht="40.15" customHeight="true" spans="1:243">
      <c r="A4" s="20" t="s">
        <v>66</v>
      </c>
      <c r="B4" s="20" t="s">
        <v>67</v>
      </c>
      <c r="C4" s="21" t="s">
        <v>199</v>
      </c>
      <c r="D4" s="21"/>
      <c r="E4" s="2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</row>
    <row r="5" s="16" customFormat="true" ht="40.15" customHeight="true" spans="1:243">
      <c r="A5" s="22"/>
      <c r="B5" s="22"/>
      <c r="C5" s="20" t="s">
        <v>142</v>
      </c>
      <c r="D5" s="20" t="s">
        <v>69</v>
      </c>
      <c r="E5" s="20" t="s">
        <v>70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</row>
    <row r="6" ht="45.75" customHeight="true" spans="1:5">
      <c r="A6" s="23">
        <v>223</v>
      </c>
      <c r="B6" s="24" t="s">
        <v>124</v>
      </c>
      <c r="C6" s="25">
        <v>0.1545</v>
      </c>
      <c r="D6" s="26"/>
      <c r="E6" s="26">
        <v>0.1545</v>
      </c>
    </row>
    <row r="7" ht="64.5" customHeight="true" spans="1:5">
      <c r="A7" s="23">
        <v>22301</v>
      </c>
      <c r="B7" s="27" t="s">
        <v>125</v>
      </c>
      <c r="C7" s="25">
        <v>0.15457</v>
      </c>
      <c r="D7" s="26"/>
      <c r="E7" s="26">
        <v>0.1545</v>
      </c>
    </row>
    <row r="8" ht="44.25" customHeight="true" spans="1:5">
      <c r="A8" s="23">
        <v>2230105</v>
      </c>
      <c r="B8" s="28" t="s">
        <v>126</v>
      </c>
      <c r="C8" s="25">
        <v>0.1545</v>
      </c>
      <c r="D8" s="26"/>
      <c r="E8" s="26">
        <v>0.1545</v>
      </c>
    </row>
    <row r="9" ht="35.1" customHeight="true" spans="1:5">
      <c r="A9" s="29"/>
      <c r="B9" s="29"/>
      <c r="C9" s="25"/>
      <c r="D9" s="26"/>
      <c r="E9" s="26"/>
    </row>
    <row r="10" ht="35.1" customHeight="true" spans="1:5">
      <c r="A10" s="23"/>
      <c r="B10" s="23"/>
      <c r="C10" s="25"/>
      <c r="D10" s="26"/>
      <c r="E10" s="26"/>
    </row>
    <row r="11" ht="35.1" customHeight="true" spans="1:5">
      <c r="A11" s="27"/>
      <c r="B11" s="27"/>
      <c r="C11" s="25"/>
      <c r="D11" s="26"/>
      <c r="E11" s="26"/>
    </row>
    <row r="12" ht="35.1" customHeight="true" spans="1:5">
      <c r="A12" s="28"/>
      <c r="B12" s="28"/>
      <c r="C12" s="25"/>
      <c r="D12" s="26"/>
      <c r="E12" s="26"/>
    </row>
    <row r="13" ht="35.1" customHeight="true" spans="1:5">
      <c r="A13" s="29"/>
      <c r="B13" s="29"/>
      <c r="C13" s="25"/>
      <c r="D13" s="26"/>
      <c r="E13" s="26"/>
    </row>
    <row r="14" ht="35.1" customHeight="true" spans="1:5">
      <c r="A14" s="29"/>
      <c r="B14" s="29"/>
      <c r="C14" s="25"/>
      <c r="D14" s="26"/>
      <c r="E14" s="26"/>
    </row>
    <row r="15" ht="35.1" customHeight="true" spans="1:5">
      <c r="A15" s="29"/>
      <c r="B15" s="29" t="s">
        <v>196</v>
      </c>
      <c r="C15" s="25">
        <v>0.2</v>
      </c>
      <c r="D15" s="26"/>
      <c r="E15" s="26">
        <v>0.2</v>
      </c>
    </row>
    <row r="16" customHeight="true" spans="1:2">
      <c r="A16" s="30" t="s">
        <v>131</v>
      </c>
      <c r="B16" s="30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98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true"/>
  </sheetPr>
  <dimension ref="A1:L52"/>
  <sheetViews>
    <sheetView tabSelected="1" view="pageBreakPreview" zoomScale="85" zoomScaleNormal="70" zoomScaleSheetLayoutView="85" topLeftCell="A31" workbookViewId="0">
      <selection activeCell="E41" sqref="E41:H41"/>
    </sheetView>
  </sheetViews>
  <sheetFormatPr defaultColWidth="17" defaultRowHeight="12.75"/>
  <cols>
    <col min="1" max="1" width="17" style="2"/>
    <col min="2" max="2" width="56.3333333333333" style="2" customWidth="true"/>
    <col min="3" max="3" width="40" style="2" customWidth="true"/>
    <col min="4" max="12" width="17.8333333333333" style="2" customWidth="true"/>
    <col min="13" max="16384" width="17" style="2"/>
  </cols>
  <sheetData>
    <row r="1" ht="32.25" customHeight="true" spans="1:12">
      <c r="A1" s="3" t="s">
        <v>200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true" spans="2:12">
      <c r="B2" s="4" t="s">
        <v>201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true" spans="2:12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true" ht="44.25" customHeight="true" spans="1:12">
      <c r="A4" s="6" t="s">
        <v>202</v>
      </c>
      <c r="B4" s="6" t="s">
        <v>203</v>
      </c>
      <c r="C4" s="6" t="s">
        <v>204</v>
      </c>
      <c r="D4" s="6" t="s">
        <v>49</v>
      </c>
      <c r="E4" s="6" t="s">
        <v>205</v>
      </c>
      <c r="F4" s="6"/>
      <c r="G4" s="6"/>
      <c r="H4" s="6" t="s">
        <v>206</v>
      </c>
      <c r="I4" s="6"/>
      <c r="J4" s="6"/>
      <c r="K4" s="13" t="s">
        <v>207</v>
      </c>
      <c r="L4" s="6" t="s">
        <v>62</v>
      </c>
    </row>
    <row r="5" s="1" customFormat="true" ht="44.25" customHeight="true" spans="1:12">
      <c r="A5" s="6"/>
      <c r="B5" s="6"/>
      <c r="C5" s="6"/>
      <c r="D5" s="6"/>
      <c r="E5" s="13" t="s">
        <v>208</v>
      </c>
      <c r="F5" s="13" t="s">
        <v>209</v>
      </c>
      <c r="G5" s="13" t="s">
        <v>210</v>
      </c>
      <c r="H5" s="13" t="s">
        <v>208</v>
      </c>
      <c r="I5" s="13" t="s">
        <v>209</v>
      </c>
      <c r="J5" s="13" t="s">
        <v>210</v>
      </c>
      <c r="K5" s="13"/>
      <c r="L5" s="6"/>
    </row>
    <row r="6" ht="35.1" customHeight="true" spans="1:12">
      <c r="A6" s="7" t="s">
        <v>211</v>
      </c>
      <c r="B6" s="8" t="s">
        <v>212</v>
      </c>
      <c r="C6" s="7" t="s">
        <v>213</v>
      </c>
      <c r="D6" s="9">
        <f>SUM(E6:L6)</f>
        <v>301.3409</v>
      </c>
      <c r="E6" s="9">
        <v>301.3409</v>
      </c>
      <c r="F6" s="9"/>
      <c r="G6" s="9"/>
      <c r="H6" s="7"/>
      <c r="I6" s="7"/>
      <c r="J6" s="7"/>
      <c r="K6" s="7"/>
      <c r="L6" s="7"/>
    </row>
    <row r="7" ht="35.1" customHeight="true" spans="1:12">
      <c r="A7" s="7" t="s">
        <v>211</v>
      </c>
      <c r="B7" s="10" t="s">
        <v>214</v>
      </c>
      <c r="C7" s="7" t="s">
        <v>213</v>
      </c>
      <c r="D7" s="9">
        <f t="shared" ref="D7:D34" si="0">SUM(E7:L7)</f>
        <v>223.4638</v>
      </c>
      <c r="E7" s="9">
        <v>223.4638</v>
      </c>
      <c r="F7" s="9"/>
      <c r="G7" s="9"/>
      <c r="H7" s="7"/>
      <c r="I7" s="7"/>
      <c r="J7" s="7"/>
      <c r="K7" s="7"/>
      <c r="L7" s="7"/>
    </row>
    <row r="8" ht="35.1" customHeight="true" spans="1:12">
      <c r="A8" s="7" t="s">
        <v>211</v>
      </c>
      <c r="B8" s="10" t="s">
        <v>215</v>
      </c>
      <c r="C8" s="7" t="s">
        <v>213</v>
      </c>
      <c r="D8" s="9">
        <f t="shared" si="0"/>
        <v>235.1718</v>
      </c>
      <c r="E8" s="9">
        <v>235.1718</v>
      </c>
      <c r="F8" s="9"/>
      <c r="G8" s="9"/>
      <c r="H8" s="7"/>
      <c r="I8" s="7"/>
      <c r="J8" s="7"/>
      <c r="K8" s="7"/>
      <c r="L8" s="7"/>
    </row>
    <row r="9" ht="35.1" customHeight="true" spans="1:12">
      <c r="A9" s="7" t="s">
        <v>211</v>
      </c>
      <c r="B9" s="10" t="s">
        <v>216</v>
      </c>
      <c r="C9" s="7" t="s">
        <v>213</v>
      </c>
      <c r="D9" s="9">
        <f t="shared" si="0"/>
        <v>115</v>
      </c>
      <c r="E9" s="9">
        <v>115</v>
      </c>
      <c r="F9" s="9"/>
      <c r="G9" s="9"/>
      <c r="H9" s="7"/>
      <c r="I9" s="7"/>
      <c r="J9" s="7"/>
      <c r="K9" s="7"/>
      <c r="L9" s="7"/>
    </row>
    <row r="10" ht="35.1" customHeight="true" spans="1:12">
      <c r="A10" s="7" t="s">
        <v>211</v>
      </c>
      <c r="B10" s="10" t="s">
        <v>217</v>
      </c>
      <c r="C10" s="7" t="s">
        <v>213</v>
      </c>
      <c r="D10" s="9">
        <f t="shared" si="0"/>
        <v>115</v>
      </c>
      <c r="E10" s="9">
        <v>115</v>
      </c>
      <c r="F10" s="9"/>
      <c r="G10" s="9"/>
      <c r="H10" s="7"/>
      <c r="I10" s="7"/>
      <c r="J10" s="7"/>
      <c r="K10" s="7"/>
      <c r="L10" s="7"/>
    </row>
    <row r="11" ht="35.1" customHeight="true" spans="1:12">
      <c r="A11" s="7" t="s">
        <v>211</v>
      </c>
      <c r="B11" s="7" t="s">
        <v>218</v>
      </c>
      <c r="C11" s="7" t="s">
        <v>213</v>
      </c>
      <c r="D11" s="9">
        <f t="shared" si="0"/>
        <v>80</v>
      </c>
      <c r="E11" s="9">
        <v>80</v>
      </c>
      <c r="F11" s="9"/>
      <c r="G11" s="9"/>
      <c r="H11" s="7"/>
      <c r="I11" s="7"/>
      <c r="J11" s="7"/>
      <c r="K11" s="7"/>
      <c r="L11" s="7"/>
    </row>
    <row r="12" ht="35.1" customHeight="true" spans="1:12">
      <c r="A12" s="7" t="s">
        <v>211</v>
      </c>
      <c r="B12" s="7" t="s">
        <v>219</v>
      </c>
      <c r="C12" s="7" t="s">
        <v>213</v>
      </c>
      <c r="D12" s="9">
        <f t="shared" si="0"/>
        <v>208.12</v>
      </c>
      <c r="E12" s="9">
        <v>208.12</v>
      </c>
      <c r="F12" s="9"/>
      <c r="G12" s="9"/>
      <c r="H12" s="7"/>
      <c r="I12" s="7"/>
      <c r="J12" s="7"/>
      <c r="K12" s="7"/>
      <c r="L12" s="7"/>
    </row>
    <row r="13" ht="35.1" customHeight="true" spans="1:12">
      <c r="A13" s="7" t="s">
        <v>211</v>
      </c>
      <c r="B13" s="7" t="s">
        <v>220</v>
      </c>
      <c r="C13" s="7" t="s">
        <v>213</v>
      </c>
      <c r="D13" s="9">
        <f t="shared" si="0"/>
        <v>39.6</v>
      </c>
      <c r="E13" s="9">
        <v>39.6</v>
      </c>
      <c r="F13" s="9"/>
      <c r="G13" s="9"/>
      <c r="H13" s="7"/>
      <c r="I13" s="7"/>
      <c r="J13" s="7"/>
      <c r="K13" s="7"/>
      <c r="L13" s="7"/>
    </row>
    <row r="14" ht="35.1" customHeight="true" spans="1:12">
      <c r="A14" s="7" t="s">
        <v>211</v>
      </c>
      <c r="B14" s="7" t="s">
        <v>221</v>
      </c>
      <c r="C14" s="7" t="s">
        <v>213</v>
      </c>
      <c r="D14" s="9">
        <f t="shared" si="0"/>
        <v>450.99</v>
      </c>
      <c r="E14" s="9">
        <v>450.99</v>
      </c>
      <c r="F14" s="9"/>
      <c r="G14" s="9"/>
      <c r="H14" s="7"/>
      <c r="I14" s="7"/>
      <c r="J14" s="7"/>
      <c r="K14" s="7"/>
      <c r="L14" s="7"/>
    </row>
    <row r="15" ht="35.1" customHeight="true" spans="1:12">
      <c r="A15" s="7" t="s">
        <v>211</v>
      </c>
      <c r="B15" s="7" t="s">
        <v>222</v>
      </c>
      <c r="C15" s="7" t="s">
        <v>213</v>
      </c>
      <c r="D15" s="9">
        <f t="shared" si="0"/>
        <v>290.7484</v>
      </c>
      <c r="E15" s="9">
        <v>290.7484</v>
      </c>
      <c r="F15" s="9"/>
      <c r="G15" s="9"/>
      <c r="H15" s="7"/>
      <c r="I15" s="7"/>
      <c r="J15" s="7"/>
      <c r="K15" s="7"/>
      <c r="L15" s="7"/>
    </row>
    <row r="16" ht="35.1" customHeight="true" spans="1:12">
      <c r="A16" s="7" t="s">
        <v>211</v>
      </c>
      <c r="B16" s="7" t="s">
        <v>223</v>
      </c>
      <c r="C16" s="7" t="s">
        <v>213</v>
      </c>
      <c r="D16" s="9">
        <f t="shared" si="0"/>
        <v>146.9687</v>
      </c>
      <c r="E16" s="9">
        <v>146.9687</v>
      </c>
      <c r="F16" s="9"/>
      <c r="G16" s="9"/>
      <c r="H16" s="7"/>
      <c r="I16" s="7"/>
      <c r="J16" s="7"/>
      <c r="K16" s="7"/>
      <c r="L16" s="7"/>
    </row>
    <row r="17" ht="35.1" customHeight="true" spans="1:12">
      <c r="A17" s="7" t="s">
        <v>211</v>
      </c>
      <c r="B17" s="7" t="s">
        <v>224</v>
      </c>
      <c r="C17" s="7" t="s">
        <v>213</v>
      </c>
      <c r="D17" s="9">
        <f t="shared" si="0"/>
        <v>16.0915</v>
      </c>
      <c r="E17" s="9">
        <v>16.0915</v>
      </c>
      <c r="F17" s="9"/>
      <c r="G17" s="9"/>
      <c r="H17" s="7"/>
      <c r="I17" s="7"/>
      <c r="J17" s="7"/>
      <c r="K17" s="7"/>
      <c r="L17" s="7"/>
    </row>
    <row r="18" ht="35.1" customHeight="true" spans="1:12">
      <c r="A18" s="7" t="s">
        <v>211</v>
      </c>
      <c r="B18" s="7" t="s">
        <v>225</v>
      </c>
      <c r="C18" s="7" t="s">
        <v>213</v>
      </c>
      <c r="D18" s="9">
        <f t="shared" si="0"/>
        <v>11.04</v>
      </c>
      <c r="E18" s="9">
        <v>11.04</v>
      </c>
      <c r="F18" s="9"/>
      <c r="G18" s="9"/>
      <c r="H18" s="7"/>
      <c r="I18" s="7"/>
      <c r="J18" s="7"/>
      <c r="K18" s="7"/>
      <c r="L18" s="7"/>
    </row>
    <row r="19" ht="35.1" customHeight="true" spans="1:12">
      <c r="A19" s="7" t="s">
        <v>211</v>
      </c>
      <c r="B19" s="7" t="s">
        <v>226</v>
      </c>
      <c r="C19" s="7" t="s">
        <v>213</v>
      </c>
      <c r="D19" s="9">
        <f t="shared" si="0"/>
        <v>2.76</v>
      </c>
      <c r="E19" s="9">
        <v>2.76</v>
      </c>
      <c r="F19" s="9"/>
      <c r="G19" s="9"/>
      <c r="H19" s="7"/>
      <c r="I19" s="7"/>
      <c r="J19" s="7"/>
      <c r="K19" s="7"/>
      <c r="L19" s="7"/>
    </row>
    <row r="20" ht="35.1" customHeight="true" spans="1:12">
      <c r="A20" s="7" t="s">
        <v>211</v>
      </c>
      <c r="B20" s="7" t="s">
        <v>227</v>
      </c>
      <c r="C20" s="7" t="s">
        <v>213</v>
      </c>
      <c r="D20" s="9">
        <f t="shared" si="0"/>
        <v>16.56</v>
      </c>
      <c r="E20" s="9">
        <v>16.56</v>
      </c>
      <c r="F20" s="9"/>
      <c r="G20" s="9"/>
      <c r="H20" s="7"/>
      <c r="I20" s="7"/>
      <c r="J20" s="7"/>
      <c r="K20" s="7"/>
      <c r="L20" s="7"/>
    </row>
    <row r="21" ht="35.1" customHeight="true" spans="1:12">
      <c r="A21" s="7" t="s">
        <v>211</v>
      </c>
      <c r="B21" s="7" t="s">
        <v>228</v>
      </c>
      <c r="C21" s="7" t="s">
        <v>213</v>
      </c>
      <c r="D21" s="9">
        <f t="shared" si="0"/>
        <v>120.85</v>
      </c>
      <c r="E21" s="9">
        <v>120.85</v>
      </c>
      <c r="F21" s="9"/>
      <c r="G21" s="9"/>
      <c r="H21" s="7"/>
      <c r="I21" s="7"/>
      <c r="J21" s="7"/>
      <c r="K21" s="7"/>
      <c r="L21" s="7"/>
    </row>
    <row r="22" ht="35.1" customHeight="true" spans="1:12">
      <c r="A22" s="7" t="s">
        <v>211</v>
      </c>
      <c r="B22" s="7" t="s">
        <v>229</v>
      </c>
      <c r="C22" s="7" t="s">
        <v>213</v>
      </c>
      <c r="D22" s="9">
        <f t="shared" si="0"/>
        <v>3.3</v>
      </c>
      <c r="E22" s="9">
        <v>3.3</v>
      </c>
      <c r="F22" s="9"/>
      <c r="G22" s="9"/>
      <c r="H22" s="7"/>
      <c r="I22" s="7"/>
      <c r="J22" s="7"/>
      <c r="K22" s="7"/>
      <c r="L22" s="7"/>
    </row>
    <row r="23" ht="35.1" customHeight="true" spans="1:12">
      <c r="A23" s="7" t="s">
        <v>211</v>
      </c>
      <c r="B23" s="7" t="s">
        <v>230</v>
      </c>
      <c r="C23" s="7" t="s">
        <v>213</v>
      </c>
      <c r="D23" s="9">
        <f t="shared" si="0"/>
        <v>0.0585</v>
      </c>
      <c r="E23" s="9"/>
      <c r="F23" s="9"/>
      <c r="G23" s="9">
        <v>0.0585</v>
      </c>
      <c r="H23" s="7"/>
      <c r="I23" s="7"/>
      <c r="J23" s="7"/>
      <c r="K23" s="7"/>
      <c r="L23" s="7"/>
    </row>
    <row r="24" ht="35.1" customHeight="true" spans="1:12">
      <c r="A24" s="7" t="s">
        <v>211</v>
      </c>
      <c r="B24" s="7" t="s">
        <v>231</v>
      </c>
      <c r="C24" s="7" t="s">
        <v>213</v>
      </c>
      <c r="D24" s="9">
        <f t="shared" si="0"/>
        <v>0.096</v>
      </c>
      <c r="E24" s="9"/>
      <c r="F24" s="9"/>
      <c r="G24" s="9">
        <v>0.096</v>
      </c>
      <c r="H24" s="7"/>
      <c r="I24" s="7"/>
      <c r="J24" s="7"/>
      <c r="K24" s="7"/>
      <c r="L24" s="7"/>
    </row>
    <row r="25" ht="35.1" customHeight="true" spans="1:12">
      <c r="A25" s="7" t="s">
        <v>211</v>
      </c>
      <c r="B25" s="7" t="s">
        <v>232</v>
      </c>
      <c r="C25" s="7" t="s">
        <v>213</v>
      </c>
      <c r="D25" s="9">
        <f t="shared" si="0"/>
        <v>48.57</v>
      </c>
      <c r="E25" s="9">
        <v>48.57</v>
      </c>
      <c r="F25" s="9"/>
      <c r="G25" s="9"/>
      <c r="H25" s="7"/>
      <c r="I25" s="7"/>
      <c r="J25" s="7"/>
      <c r="K25" s="7"/>
      <c r="L25" s="7"/>
    </row>
    <row r="26" ht="35.1" customHeight="true" spans="1:12">
      <c r="A26" s="7" t="s">
        <v>211</v>
      </c>
      <c r="B26" s="7" t="s">
        <v>233</v>
      </c>
      <c r="C26" s="7" t="s">
        <v>213</v>
      </c>
      <c r="D26" s="9">
        <f t="shared" si="0"/>
        <v>7.2</v>
      </c>
      <c r="E26" s="9">
        <v>7.2</v>
      </c>
      <c r="F26" s="9"/>
      <c r="G26" s="9"/>
      <c r="H26" s="7"/>
      <c r="I26" s="7"/>
      <c r="J26" s="7"/>
      <c r="K26" s="7"/>
      <c r="L26" s="7"/>
    </row>
    <row r="27" ht="35.1" customHeight="true" spans="1:12">
      <c r="A27" s="7" t="s">
        <v>211</v>
      </c>
      <c r="B27" s="7" t="s">
        <v>234</v>
      </c>
      <c r="C27" s="7" t="s">
        <v>213</v>
      </c>
      <c r="D27" s="9">
        <f t="shared" si="0"/>
        <v>5</v>
      </c>
      <c r="E27" s="9">
        <v>5</v>
      </c>
      <c r="F27" s="9"/>
      <c r="G27" s="9"/>
      <c r="H27" s="7"/>
      <c r="I27" s="7"/>
      <c r="J27" s="7"/>
      <c r="K27" s="7"/>
      <c r="L27" s="7"/>
    </row>
    <row r="28" ht="35.1" customHeight="true" spans="1:12">
      <c r="A28" s="7" t="s">
        <v>211</v>
      </c>
      <c r="B28" s="7" t="s">
        <v>235</v>
      </c>
      <c r="C28" s="7" t="s">
        <v>213</v>
      </c>
      <c r="D28" s="9">
        <f t="shared" si="0"/>
        <v>32.864</v>
      </c>
      <c r="E28" s="9">
        <v>32.864</v>
      </c>
      <c r="F28" s="9"/>
      <c r="G28" s="9"/>
      <c r="H28" s="7"/>
      <c r="I28" s="7"/>
      <c r="J28" s="7"/>
      <c r="K28" s="7"/>
      <c r="L28" s="7"/>
    </row>
    <row r="29" ht="35.1" customHeight="true" spans="1:12">
      <c r="A29" s="7" t="s">
        <v>211</v>
      </c>
      <c r="B29" s="7" t="s">
        <v>236</v>
      </c>
      <c r="C29" s="7" t="s">
        <v>213</v>
      </c>
      <c r="D29" s="9">
        <f t="shared" si="0"/>
        <v>3.924</v>
      </c>
      <c r="E29" s="9">
        <v>3.924</v>
      </c>
      <c r="F29" s="9"/>
      <c r="G29" s="9"/>
      <c r="H29" s="7"/>
      <c r="I29" s="7"/>
      <c r="J29" s="7"/>
      <c r="K29" s="7"/>
      <c r="L29" s="7"/>
    </row>
    <row r="30" ht="35.1" customHeight="true" spans="1:12">
      <c r="A30" s="7" t="s">
        <v>211</v>
      </c>
      <c r="B30" s="7" t="s">
        <v>237</v>
      </c>
      <c r="C30" s="7" t="s">
        <v>213</v>
      </c>
      <c r="D30" s="9">
        <f t="shared" si="0"/>
        <v>2.761198</v>
      </c>
      <c r="E30" s="9">
        <v>2.761198</v>
      </c>
      <c r="F30" s="9"/>
      <c r="G30" s="9"/>
      <c r="H30" s="7"/>
      <c r="I30" s="7"/>
      <c r="J30" s="7"/>
      <c r="K30" s="7"/>
      <c r="L30" s="7"/>
    </row>
    <row r="31" ht="35.1" customHeight="true" spans="1:12">
      <c r="A31" s="7" t="s">
        <v>211</v>
      </c>
      <c r="B31" s="7" t="s">
        <v>238</v>
      </c>
      <c r="C31" s="7" t="s">
        <v>213</v>
      </c>
      <c r="D31" s="9">
        <f t="shared" si="0"/>
        <v>24.18</v>
      </c>
      <c r="E31" s="9">
        <v>24.18</v>
      </c>
      <c r="F31" s="9"/>
      <c r="G31" s="9"/>
      <c r="H31" s="7"/>
      <c r="I31" s="7"/>
      <c r="J31" s="7"/>
      <c r="K31" s="7"/>
      <c r="L31" s="7"/>
    </row>
    <row r="32" ht="35.1" customHeight="true" spans="1:12">
      <c r="A32" s="7" t="s">
        <v>211</v>
      </c>
      <c r="B32" s="7" t="s">
        <v>239</v>
      </c>
      <c r="C32" s="7" t="s">
        <v>213</v>
      </c>
      <c r="D32" s="9">
        <f t="shared" si="0"/>
        <v>3</v>
      </c>
      <c r="E32" s="9">
        <v>3</v>
      </c>
      <c r="F32" s="9"/>
      <c r="G32" s="9"/>
      <c r="H32" s="7"/>
      <c r="I32" s="7"/>
      <c r="J32" s="7"/>
      <c r="K32" s="7"/>
      <c r="L32" s="7"/>
    </row>
    <row r="33" ht="35.1" customHeight="true" spans="1:12">
      <c r="A33" s="7" t="s">
        <v>211</v>
      </c>
      <c r="B33" s="7" t="s">
        <v>240</v>
      </c>
      <c r="C33" s="7" t="s">
        <v>213</v>
      </c>
      <c r="D33" s="9">
        <f t="shared" si="0"/>
        <v>500</v>
      </c>
      <c r="E33" s="9">
        <v>500</v>
      </c>
      <c r="F33" s="9"/>
      <c r="G33" s="9"/>
      <c r="H33" s="7"/>
      <c r="I33" s="7"/>
      <c r="J33" s="7"/>
      <c r="K33" s="7"/>
      <c r="L33" s="7"/>
    </row>
    <row r="34" ht="35.1" customHeight="true" spans="1:12">
      <c r="A34" s="7" t="s">
        <v>211</v>
      </c>
      <c r="B34" s="7" t="s">
        <v>144</v>
      </c>
      <c r="C34" s="7" t="s">
        <v>213</v>
      </c>
      <c r="D34" s="9">
        <f t="shared" si="0"/>
        <v>44.95223</v>
      </c>
      <c r="E34" s="9">
        <v>44.95223</v>
      </c>
      <c r="F34" s="9"/>
      <c r="G34" s="9"/>
      <c r="H34" s="7"/>
      <c r="I34" s="7"/>
      <c r="J34" s="7"/>
      <c r="K34" s="7"/>
      <c r="L34" s="7"/>
    </row>
    <row r="35" ht="35.1" customHeight="true" spans="1:12">
      <c r="A35" s="7" t="s">
        <v>211</v>
      </c>
      <c r="B35" s="7" t="s">
        <v>241</v>
      </c>
      <c r="C35" s="7" t="s">
        <v>213</v>
      </c>
      <c r="D35" s="9">
        <f t="shared" ref="D35:D40" si="1">SUM(E35:L35)</f>
        <v>1.785</v>
      </c>
      <c r="E35" s="9">
        <v>1.785</v>
      </c>
      <c r="F35" s="9"/>
      <c r="G35" s="9"/>
      <c r="H35" s="7"/>
      <c r="I35" s="7"/>
      <c r="J35" s="7"/>
      <c r="K35" s="7"/>
      <c r="L35" s="7"/>
    </row>
    <row r="36" ht="35.1" customHeight="true" spans="1:12">
      <c r="A36" s="7" t="s">
        <v>211</v>
      </c>
      <c r="B36" s="7" t="s">
        <v>242</v>
      </c>
      <c r="C36" s="7" t="s">
        <v>213</v>
      </c>
      <c r="D36" s="9">
        <f t="shared" si="1"/>
        <v>60</v>
      </c>
      <c r="E36" s="9">
        <v>60</v>
      </c>
      <c r="F36" s="9"/>
      <c r="G36" s="9"/>
      <c r="H36" s="7"/>
      <c r="I36" s="7"/>
      <c r="J36" s="7"/>
      <c r="K36" s="7"/>
      <c r="L36" s="7"/>
    </row>
    <row r="37" ht="35.1" customHeight="true" spans="1:12">
      <c r="A37" s="7" t="s">
        <v>211</v>
      </c>
      <c r="B37" s="7" t="s">
        <v>243</v>
      </c>
      <c r="C37" s="7" t="s">
        <v>213</v>
      </c>
      <c r="D37" s="9">
        <f t="shared" si="1"/>
        <v>2</v>
      </c>
      <c r="E37" s="9">
        <v>2</v>
      </c>
      <c r="F37" s="9"/>
      <c r="G37" s="9"/>
      <c r="H37" s="7"/>
      <c r="I37" s="7"/>
      <c r="J37" s="7"/>
      <c r="K37" s="7"/>
      <c r="L37" s="7"/>
    </row>
    <row r="38" ht="35.1" customHeight="true" spans="1:12">
      <c r="A38" s="7" t="s">
        <v>244</v>
      </c>
      <c r="B38" s="7" t="s">
        <v>144</v>
      </c>
      <c r="C38" s="7" t="s">
        <v>213</v>
      </c>
      <c r="D38" s="9">
        <f t="shared" si="1"/>
        <v>15.852946</v>
      </c>
      <c r="E38" s="9">
        <v>15.852946</v>
      </c>
      <c r="F38" s="9"/>
      <c r="G38" s="9"/>
      <c r="H38" s="7"/>
      <c r="I38" s="7"/>
      <c r="J38" s="7"/>
      <c r="K38" s="7"/>
      <c r="L38" s="7"/>
    </row>
    <row r="39" ht="35.1" customHeight="true" spans="1:12">
      <c r="A39" s="7" t="s">
        <v>211</v>
      </c>
      <c r="B39" s="7" t="s">
        <v>245</v>
      </c>
      <c r="C39" s="7" t="s">
        <v>213</v>
      </c>
      <c r="D39" s="9">
        <f t="shared" si="1"/>
        <v>10</v>
      </c>
      <c r="E39" s="9">
        <v>10</v>
      </c>
      <c r="F39" s="9"/>
      <c r="G39" s="9"/>
      <c r="H39" s="7"/>
      <c r="I39" s="7"/>
      <c r="J39" s="7"/>
      <c r="K39" s="7"/>
      <c r="L39" s="7"/>
    </row>
    <row r="40" ht="35.1" customHeight="true" spans="1:12">
      <c r="A40" s="7" t="s">
        <v>211</v>
      </c>
      <c r="B40" s="11" t="s">
        <v>246</v>
      </c>
      <c r="C40" s="7" t="s">
        <v>213</v>
      </c>
      <c r="D40" s="9">
        <f t="shared" si="1"/>
        <v>4.4193</v>
      </c>
      <c r="E40" s="9"/>
      <c r="F40" s="9"/>
      <c r="G40" s="9"/>
      <c r="H40" s="9">
        <v>4.4193</v>
      </c>
      <c r="I40" s="7"/>
      <c r="J40" s="7"/>
      <c r="K40" s="7"/>
      <c r="L40" s="7"/>
    </row>
    <row r="41" ht="35.1" customHeight="true" spans="1:12">
      <c r="A41" s="6" t="s">
        <v>49</v>
      </c>
      <c r="B41" s="6"/>
      <c r="C41" s="12"/>
      <c r="D41" s="9">
        <f>SUM(D6:D40)</f>
        <v>3143.668274</v>
      </c>
      <c r="E41" s="9">
        <f>SUM(E6:E40)</f>
        <v>3139.094474</v>
      </c>
      <c r="F41" s="9"/>
      <c r="G41" s="9">
        <f>SUM(G6:G40)</f>
        <v>0.1545</v>
      </c>
      <c r="H41" s="9">
        <f>SUM(H6:H40)</f>
        <v>4.4193</v>
      </c>
      <c r="I41" s="9"/>
      <c r="J41" s="9"/>
      <c r="K41" s="9"/>
      <c r="L41" s="9"/>
    </row>
    <row r="42" ht="35.1" customHeight="true"/>
    <row r="43" ht="35.1" customHeight="true"/>
    <row r="44" ht="35.1" customHeight="true"/>
    <row r="45" ht="35.1" customHeight="true"/>
    <row r="46" ht="35.1" customHeight="true"/>
    <row r="47" ht="35.1" customHeight="true"/>
    <row r="48" ht="35.1" customHeight="true"/>
    <row r="49" ht="35.1" customHeight="true"/>
    <row r="50" ht="35.1" customHeight="true"/>
    <row r="51" ht="35.1" customHeight="true"/>
    <row r="52" ht="35.1" customHeight="true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3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true"/>
  </sheetPr>
  <dimension ref="A1:IO36"/>
  <sheetViews>
    <sheetView showGridLines="0" showZeros="0" view="pageBreakPreview" zoomScale="85" zoomScaleNormal="115" zoomScaleSheetLayoutView="85" workbookViewId="0">
      <selection activeCell="C43" sqref="C43"/>
    </sheetView>
  </sheetViews>
  <sheetFormatPr defaultColWidth="6.66666666666667" defaultRowHeight="18" customHeight="true"/>
  <cols>
    <col min="1" max="1" width="50.6666666666667" style="42" customWidth="true"/>
    <col min="2" max="2" width="17.6666666666667" style="42" customWidth="true"/>
    <col min="3" max="3" width="50.6666666666667" style="42" customWidth="true"/>
    <col min="4" max="4" width="17.6666666666667" style="42" customWidth="true"/>
    <col min="5" max="156" width="9" style="42" customWidth="true"/>
    <col min="157" max="249" width="9.16666666666667" style="42" customWidth="true"/>
    <col min="250" max="16384" width="6.66666666666667" style="42"/>
  </cols>
  <sheetData>
    <row r="1" ht="24" customHeight="true" spans="1:1">
      <c r="A1" s="18" t="s">
        <v>0</v>
      </c>
    </row>
    <row r="2" ht="42" customHeight="true" spans="1:249">
      <c r="A2" s="19" t="s">
        <v>1</v>
      </c>
      <c r="B2" s="19"/>
      <c r="C2" s="19"/>
      <c r="D2" s="51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</row>
    <row r="3" ht="24" customHeight="true" spans="1:249">
      <c r="A3" s="15"/>
      <c r="B3" s="15"/>
      <c r="C3" s="15"/>
      <c r="D3" s="15" t="s">
        <v>2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</row>
    <row r="4" ht="37.15" customHeight="true" spans="1:249">
      <c r="A4" s="20" t="s">
        <v>3</v>
      </c>
      <c r="B4" s="20"/>
      <c r="C4" s="20" t="s">
        <v>4</v>
      </c>
      <c r="D4" s="20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</row>
    <row r="5" ht="37.15" customHeight="true" spans="1:249">
      <c r="A5" s="20" t="s">
        <v>5</v>
      </c>
      <c r="B5" s="52" t="s">
        <v>6</v>
      </c>
      <c r="C5" s="20" t="s">
        <v>5</v>
      </c>
      <c r="D5" s="52" t="s">
        <v>6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</row>
    <row r="6" ht="30" customHeight="true" spans="1:249">
      <c r="A6" s="111" t="s">
        <v>7</v>
      </c>
      <c r="B6" s="26">
        <v>5305.6143</v>
      </c>
      <c r="C6" s="53" t="s">
        <v>8</v>
      </c>
      <c r="D6" s="26">
        <f>1462.671652+11.497+4.026203+15.852946</f>
        <v>1494.047801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</row>
    <row r="7" ht="30" customHeight="true" spans="1:249">
      <c r="A7" s="111" t="s">
        <v>9</v>
      </c>
      <c r="B7" s="26"/>
      <c r="C7" s="53" t="s">
        <v>10</v>
      </c>
      <c r="D7" s="26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</row>
    <row r="8" ht="30" customHeight="true" spans="1:249">
      <c r="A8" s="111" t="s">
        <v>11</v>
      </c>
      <c r="B8" s="26">
        <v>0.1545</v>
      </c>
      <c r="C8" s="53" t="s">
        <v>12</v>
      </c>
      <c r="D8" s="26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</row>
    <row r="9" ht="30" customHeight="true" spans="1:249">
      <c r="A9" s="112" t="s">
        <v>13</v>
      </c>
      <c r="B9" s="26"/>
      <c r="C9" s="53" t="s">
        <v>14</v>
      </c>
      <c r="D9" s="26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</row>
    <row r="10" ht="30" customHeight="true" spans="1:249">
      <c r="A10" s="113" t="s">
        <v>15</v>
      </c>
      <c r="B10" s="26"/>
      <c r="C10" s="53" t="s">
        <v>16</v>
      </c>
      <c r="D10" s="26">
        <v>51.7492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</row>
    <row r="11" ht="30" customHeight="true" spans="1:249">
      <c r="A11" s="113" t="s">
        <v>17</v>
      </c>
      <c r="B11" s="26"/>
      <c r="C11" s="54" t="s">
        <v>18</v>
      </c>
      <c r="D11" s="26">
        <v>418.551584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</row>
    <row r="12" ht="30" customHeight="true" spans="1:249">
      <c r="A12" s="111" t="s">
        <v>19</v>
      </c>
      <c r="B12" s="26"/>
      <c r="C12" s="53" t="s">
        <v>20</v>
      </c>
      <c r="D12" s="26">
        <f>149.772954+20.0216</f>
        <v>169.794554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</row>
    <row r="13" ht="30" customHeight="true" spans="1:249">
      <c r="A13" s="111" t="s">
        <v>21</v>
      </c>
      <c r="B13" s="55"/>
      <c r="C13" s="53" t="s">
        <v>22</v>
      </c>
      <c r="D13" s="26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</row>
    <row r="14" ht="30" customHeight="true" spans="1:249">
      <c r="A14" s="111" t="s">
        <v>23</v>
      </c>
      <c r="B14" s="55"/>
      <c r="C14" s="53" t="s">
        <v>24</v>
      </c>
      <c r="D14" s="26">
        <v>500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</row>
    <row r="15" ht="30" customHeight="true" spans="1:249">
      <c r="A15" s="111"/>
      <c r="B15" s="55"/>
      <c r="C15" s="53" t="s">
        <v>25</v>
      </c>
      <c r="D15" s="26">
        <f>2695.015964+122.155741</f>
        <v>2817.171705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</row>
    <row r="16" ht="30" customHeight="true" spans="1:249">
      <c r="A16" s="111"/>
      <c r="B16" s="55"/>
      <c r="C16" s="53" t="s">
        <v>26</v>
      </c>
      <c r="D16" s="26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</row>
    <row r="17" ht="30" customHeight="true" spans="1:249">
      <c r="A17" s="111"/>
      <c r="B17" s="55"/>
      <c r="C17" s="53" t="s">
        <v>27</v>
      </c>
      <c r="D17" s="26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</row>
    <row r="18" ht="30" customHeight="true" spans="1:249">
      <c r="A18" s="111"/>
      <c r="B18" s="26"/>
      <c r="C18" s="53" t="s">
        <v>28</v>
      </c>
      <c r="D18" s="26">
        <v>4.4193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</row>
    <row r="19" ht="30" customHeight="true" spans="1:249">
      <c r="A19" s="111"/>
      <c r="B19" s="26"/>
      <c r="C19" s="53" t="s">
        <v>29</v>
      </c>
      <c r="D19" s="26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</row>
    <row r="20" ht="30" customHeight="true" spans="1:249">
      <c r="A20" s="111"/>
      <c r="B20" s="26"/>
      <c r="C20" s="53" t="s">
        <v>30</v>
      </c>
      <c r="D20" s="57">
        <v>10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</row>
    <row r="21" ht="30" customHeight="true" spans="1:249">
      <c r="A21" s="23"/>
      <c r="B21" s="26"/>
      <c r="C21" s="53" t="s">
        <v>31</v>
      </c>
      <c r="D21" s="57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</row>
    <row r="22" ht="30" customHeight="true" spans="1:249">
      <c r="A22" s="23"/>
      <c r="B22" s="26"/>
      <c r="C22" s="58" t="s">
        <v>32</v>
      </c>
      <c r="D22" s="26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</row>
    <row r="23" ht="30" customHeight="true" spans="1:249">
      <c r="A23" s="23"/>
      <c r="B23" s="26"/>
      <c r="C23" s="58" t="s">
        <v>33</v>
      </c>
      <c r="D23" s="5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</row>
    <row r="24" ht="30" customHeight="true" spans="1:249">
      <c r="A24" s="23"/>
      <c r="B24" s="26"/>
      <c r="C24" s="58" t="s">
        <v>34</v>
      </c>
      <c r="D24" s="59">
        <v>2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</row>
    <row r="25" ht="31.15" customHeight="true" spans="1:249">
      <c r="A25" s="23"/>
      <c r="B25" s="26"/>
      <c r="C25" s="58" t="s">
        <v>35</v>
      </c>
      <c r="D25" s="5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</row>
    <row r="26" ht="31.15" customHeight="true" spans="1:249">
      <c r="A26" s="23"/>
      <c r="B26" s="26"/>
      <c r="C26" s="58" t="s">
        <v>36</v>
      </c>
      <c r="D26" s="5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</row>
    <row r="27" ht="31.15" customHeight="true" spans="1:249">
      <c r="A27" s="23"/>
      <c r="B27" s="26"/>
      <c r="C27" s="58" t="s">
        <v>37</v>
      </c>
      <c r="D27" s="59">
        <v>0.1545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</row>
    <row r="28" ht="30" customHeight="true" spans="1:249">
      <c r="A28" s="50" t="s">
        <v>38</v>
      </c>
      <c r="B28" s="26">
        <f>SUM(B6:B17)</f>
        <v>5305.7688</v>
      </c>
      <c r="C28" s="50" t="s">
        <v>39</v>
      </c>
      <c r="D28" s="59">
        <f>SUM(D6:D27)</f>
        <v>5467.888644</v>
      </c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  <c r="GC28" s="72"/>
      <c r="GD28" s="72"/>
      <c r="GE28" s="72"/>
      <c r="GF28" s="72"/>
      <c r="GG28" s="72"/>
      <c r="GH28" s="72"/>
      <c r="GI28" s="72"/>
      <c r="GJ28" s="72"/>
      <c r="GK28" s="72"/>
      <c r="GL28" s="72"/>
      <c r="GM28" s="72"/>
      <c r="GN28" s="72"/>
      <c r="GO28" s="72"/>
      <c r="GP28" s="72"/>
      <c r="GQ28" s="72"/>
      <c r="GR28" s="72"/>
      <c r="GS28" s="72"/>
      <c r="GT28" s="72"/>
      <c r="GU28" s="72"/>
      <c r="GV28" s="72"/>
      <c r="GW28" s="72"/>
      <c r="GX28" s="72"/>
      <c r="GY28" s="72"/>
      <c r="GZ28" s="72"/>
      <c r="HA28" s="72"/>
      <c r="HB28" s="72"/>
      <c r="HC28" s="72"/>
      <c r="HD28" s="72"/>
      <c r="HE28" s="72"/>
      <c r="HF28" s="72"/>
      <c r="HG28" s="72"/>
      <c r="HH28" s="72"/>
      <c r="HI28" s="72"/>
      <c r="HJ28" s="72"/>
      <c r="HK28" s="72"/>
      <c r="HL28" s="72"/>
      <c r="HM28" s="72"/>
      <c r="HN28" s="72"/>
      <c r="HO28" s="72"/>
      <c r="HP28" s="72"/>
      <c r="HQ28" s="72"/>
      <c r="HR28" s="72"/>
      <c r="HS28" s="72"/>
      <c r="HT28" s="72"/>
      <c r="HU28" s="72"/>
      <c r="HV28" s="72"/>
      <c r="HW28" s="72"/>
      <c r="HX28" s="72"/>
      <c r="HY28" s="72"/>
      <c r="HZ28" s="72"/>
      <c r="IA28" s="72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</row>
    <row r="29" ht="30" customHeight="true" spans="1:249">
      <c r="A29" s="111" t="s">
        <v>40</v>
      </c>
      <c r="B29" s="26">
        <v>162.119844</v>
      </c>
      <c r="C29" s="53" t="s">
        <v>41</v>
      </c>
      <c r="D29" s="26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</row>
    <row r="30" ht="30" customHeight="true" spans="1:249">
      <c r="A30" s="50" t="s">
        <v>42</v>
      </c>
      <c r="B30" s="26">
        <f>B28+B29</f>
        <v>5467.888644</v>
      </c>
      <c r="C30" s="50" t="s">
        <v>43</v>
      </c>
      <c r="D30" s="26">
        <f>D28+D29</f>
        <v>5467.888644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</row>
    <row r="31" ht="27" customHeight="true" spans="1:249">
      <c r="A31" s="30" t="s">
        <v>44</v>
      </c>
      <c r="B31" s="61"/>
      <c r="C31" s="62"/>
      <c r="D31" s="63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  <c r="IL31" s="72"/>
      <c r="IM31" s="72"/>
      <c r="IN31" s="72"/>
      <c r="IO31" s="72"/>
    </row>
    <row r="32" ht="27.75" customHeight="true" spans="1:249">
      <c r="A32" s="64"/>
      <c r="B32" s="65"/>
      <c r="C32" s="64"/>
      <c r="D32" s="65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  <c r="IL32" s="72"/>
      <c r="IM32" s="72"/>
      <c r="IN32" s="72"/>
      <c r="IO32" s="72"/>
    </row>
    <row r="33" ht="27.75" customHeight="true" spans="1:249">
      <c r="A33" s="66"/>
      <c r="B33" s="67"/>
      <c r="C33" s="67"/>
      <c r="D33" s="67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</row>
    <row r="34" ht="27.75" customHeight="true" spans="1:249">
      <c r="A34" s="67"/>
      <c r="B34" s="67"/>
      <c r="C34" s="67"/>
      <c r="D34" s="67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</row>
    <row r="35" ht="27.75" customHeight="true" spans="1:249">
      <c r="A35" s="67"/>
      <c r="B35" s="67"/>
      <c r="C35" s="67"/>
      <c r="D35" s="67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</row>
    <row r="36" ht="27.75" customHeight="true" spans="1:249">
      <c r="A36" s="67"/>
      <c r="B36" s="67"/>
      <c r="C36" s="67"/>
      <c r="D36" s="67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83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IQ12"/>
  <sheetViews>
    <sheetView showGridLines="0" showZeros="0" view="pageBreakPreview" zoomScaleNormal="115" zoomScaleSheetLayoutView="100" workbookViewId="0">
      <selection activeCell="O7" sqref="O7"/>
    </sheetView>
  </sheetViews>
  <sheetFormatPr defaultColWidth="9.16666666666667" defaultRowHeight="27.75" customHeight="true"/>
  <cols>
    <col min="1" max="1" width="10.8333333333333" style="92" customWidth="true"/>
    <col min="2" max="2" width="9.5" style="92" customWidth="true"/>
    <col min="3" max="3" width="12.3333333333333" style="92" customWidth="true"/>
    <col min="4" max="4" width="12.6666666666667" style="92" customWidth="true"/>
    <col min="5" max="5" width="11" style="92" customWidth="true"/>
    <col min="6" max="11" width="8.83333333333333" style="92" customWidth="true"/>
    <col min="12" max="13" width="8.83333333333333" style="64" customWidth="true"/>
    <col min="14" max="19" width="8.83333333333333" style="92" customWidth="true"/>
    <col min="20" max="251" width="9" style="64" customWidth="true"/>
    <col min="252" max="252" width="9.16666666666667" style="93" customWidth="true"/>
    <col min="253" max="16384" width="9.16666666666667" style="93"/>
  </cols>
  <sheetData>
    <row r="1" s="74" customFormat="true" ht="27" customHeight="true" spans="1:19">
      <c r="A1" s="18" t="s">
        <v>45</v>
      </c>
      <c r="B1" s="18"/>
      <c r="C1" s="18"/>
      <c r="D1" s="18"/>
      <c r="E1" s="106"/>
      <c r="F1" s="106"/>
      <c r="G1" s="106"/>
      <c r="H1" s="106"/>
      <c r="I1" s="106"/>
      <c r="J1" s="106"/>
      <c r="K1" s="106"/>
      <c r="L1" s="106"/>
      <c r="N1" s="106"/>
      <c r="O1" s="106"/>
      <c r="P1" s="106"/>
      <c r="Q1" s="106"/>
      <c r="R1" s="106"/>
      <c r="S1" s="106"/>
    </row>
    <row r="2" s="68" customFormat="true" ht="40.5" customHeight="true" spans="1:19">
      <c r="A2" s="94" t="s">
        <v>46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="68" customFormat="true" ht="12.75" customHeight="true" spans="1:19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="15" customFormat="true" ht="22.15" customHeight="true" spans="1:19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N4" s="95"/>
      <c r="O4" s="95"/>
      <c r="P4" s="95"/>
      <c r="Q4" s="95"/>
      <c r="R4" s="95"/>
      <c r="S4" s="95" t="s">
        <v>2</v>
      </c>
    </row>
    <row r="5" s="91" customFormat="true" ht="29.85" customHeight="true" spans="1:19">
      <c r="A5" s="96" t="s">
        <v>47</v>
      </c>
      <c r="B5" s="96" t="s">
        <v>48</v>
      </c>
      <c r="C5" s="97" t="s">
        <v>49</v>
      </c>
      <c r="D5" s="98" t="s">
        <v>50</v>
      </c>
      <c r="E5" s="98"/>
      <c r="F5" s="98"/>
      <c r="G5" s="98"/>
      <c r="H5" s="98"/>
      <c r="I5" s="98"/>
      <c r="J5" s="98"/>
      <c r="K5" s="98"/>
      <c r="L5" s="98"/>
      <c r="M5" s="98"/>
      <c r="N5" s="96" t="s">
        <v>40</v>
      </c>
      <c r="O5" s="96"/>
      <c r="P5" s="96"/>
      <c r="Q5" s="96"/>
      <c r="R5" s="96"/>
      <c r="S5" s="96"/>
    </row>
    <row r="6" s="91" customFormat="true" ht="29.85" customHeight="true" spans="1:19">
      <c r="A6" s="96"/>
      <c r="B6" s="96"/>
      <c r="C6" s="99"/>
      <c r="D6" s="96" t="s">
        <v>51</v>
      </c>
      <c r="E6" s="107" t="s">
        <v>52</v>
      </c>
      <c r="F6" s="107" t="s">
        <v>53</v>
      </c>
      <c r="G6" s="107" t="s">
        <v>54</v>
      </c>
      <c r="H6" s="107" t="s">
        <v>55</v>
      </c>
      <c r="I6" s="107" t="s">
        <v>56</v>
      </c>
      <c r="J6" s="107" t="s">
        <v>57</v>
      </c>
      <c r="K6" s="107" t="s">
        <v>58</v>
      </c>
      <c r="L6" s="107" t="s">
        <v>59</v>
      </c>
      <c r="M6" s="107" t="s">
        <v>60</v>
      </c>
      <c r="N6" s="97" t="s">
        <v>51</v>
      </c>
      <c r="O6" s="96" t="s">
        <v>52</v>
      </c>
      <c r="P6" s="96" t="s">
        <v>53</v>
      </c>
      <c r="Q6" s="96" t="s">
        <v>61</v>
      </c>
      <c r="R6" s="109" t="s">
        <v>55</v>
      </c>
      <c r="S6" s="110" t="s">
        <v>62</v>
      </c>
    </row>
    <row r="7" s="72" customFormat="true" ht="81" customHeight="true" spans="1:251">
      <c r="A7" s="83">
        <v>806</v>
      </c>
      <c r="B7" s="83" t="s">
        <v>63</v>
      </c>
      <c r="C7" s="100">
        <f>D7+N7</f>
        <v>5467.888644</v>
      </c>
      <c r="D7" s="101">
        <f>SUM(E7:M7)</f>
        <v>5305.7688</v>
      </c>
      <c r="E7" s="101">
        <v>5305.6143</v>
      </c>
      <c r="F7" s="83"/>
      <c r="G7" s="101">
        <v>0.1545</v>
      </c>
      <c r="H7" s="83"/>
      <c r="I7" s="83"/>
      <c r="J7" s="83"/>
      <c r="K7" s="83"/>
      <c r="L7" s="83"/>
      <c r="M7" s="83"/>
      <c r="N7" s="108">
        <f>SUM(O7:S7)</f>
        <v>162.119844</v>
      </c>
      <c r="O7" s="26">
        <v>138.072041</v>
      </c>
      <c r="P7" s="26"/>
      <c r="Q7" s="26"/>
      <c r="R7" s="26"/>
      <c r="S7" s="26">
        <v>24.047803</v>
      </c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s="69" customFormat="true" ht="33.75" customHeight="true" spans="1:251">
      <c r="A8" s="26"/>
      <c r="B8" s="102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</row>
    <row r="9" s="72" customFormat="true" ht="33.75" customHeight="true" spans="1:19">
      <c r="A9" s="29"/>
      <c r="B9" s="102"/>
      <c r="C9" s="29"/>
      <c r="D9" s="29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="72" customFormat="true" ht="33.75" customHeight="true" spans="1:20">
      <c r="A10" s="26"/>
      <c r="B10" s="102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69"/>
    </row>
    <row r="11" s="72" customFormat="true" ht="33.75" customHeight="true" spans="1:20">
      <c r="A11" s="26"/>
      <c r="B11" s="102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69"/>
    </row>
    <row r="12" ht="33.75" customHeight="true" spans="1:19">
      <c r="A12" s="103" t="s">
        <v>49</v>
      </c>
      <c r="B12" s="104"/>
      <c r="C12" s="105">
        <f>C7</f>
        <v>5467.888644</v>
      </c>
      <c r="D12" s="105">
        <f t="shared" ref="D12:S12" si="0">D7</f>
        <v>5305.7688</v>
      </c>
      <c r="E12" s="105">
        <f t="shared" si="0"/>
        <v>5305.6143</v>
      </c>
      <c r="F12" s="105">
        <f t="shared" si="0"/>
        <v>0</v>
      </c>
      <c r="G12" s="105">
        <f t="shared" si="0"/>
        <v>0.1545</v>
      </c>
      <c r="H12" s="105">
        <f t="shared" si="0"/>
        <v>0</v>
      </c>
      <c r="I12" s="105">
        <f t="shared" si="0"/>
        <v>0</v>
      </c>
      <c r="J12" s="105">
        <f t="shared" si="0"/>
        <v>0</v>
      </c>
      <c r="K12" s="105">
        <f t="shared" si="0"/>
        <v>0</v>
      </c>
      <c r="L12" s="105">
        <f t="shared" si="0"/>
        <v>0</v>
      </c>
      <c r="M12" s="105">
        <f t="shared" si="0"/>
        <v>0</v>
      </c>
      <c r="N12" s="105">
        <f t="shared" si="0"/>
        <v>162.119844</v>
      </c>
      <c r="O12" s="105">
        <f t="shared" si="0"/>
        <v>138.072041</v>
      </c>
      <c r="P12" s="105">
        <f t="shared" si="0"/>
        <v>0</v>
      </c>
      <c r="Q12" s="105">
        <f t="shared" si="0"/>
        <v>0</v>
      </c>
      <c r="R12" s="105">
        <f t="shared" si="0"/>
        <v>0</v>
      </c>
      <c r="S12" s="105">
        <f t="shared" si="0"/>
        <v>24.047803</v>
      </c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true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true"/>
  </sheetPr>
  <dimension ref="A1:IN65"/>
  <sheetViews>
    <sheetView showGridLines="0" showZeros="0" view="pageBreakPreview" zoomScale="85" zoomScaleNormal="115" zoomScaleSheetLayoutView="85" workbookViewId="0">
      <selection activeCell="A9" sqref="A9"/>
    </sheetView>
  </sheetViews>
  <sheetFormatPr defaultColWidth="9.16666666666667" defaultRowHeight="27.75" customHeight="true"/>
  <cols>
    <col min="1" max="1" width="23.6666666666667" style="78" customWidth="true"/>
    <col min="2" max="2" width="22.8333333333333" style="78" customWidth="true"/>
    <col min="3" max="8" width="17.3333333333333" style="79" customWidth="true"/>
    <col min="9" max="248" width="10.6666666666667" style="17" customWidth="true"/>
    <col min="249" max="250" width="9.16666666666667" style="42" customWidth="true"/>
    <col min="251" max="16384" width="9.16666666666667" style="42"/>
  </cols>
  <sheetData>
    <row r="1" s="74" customFormat="true" ht="27" customHeight="true" spans="1:7">
      <c r="A1" s="18" t="s">
        <v>64</v>
      </c>
      <c r="B1" s="18"/>
      <c r="C1" s="80"/>
      <c r="D1" s="80"/>
      <c r="E1" s="80"/>
      <c r="F1" s="80"/>
      <c r="G1" s="80"/>
    </row>
    <row r="2" s="14" customFormat="true" ht="48.75" customHeight="true" spans="1:12">
      <c r="A2" s="19" t="s">
        <v>65</v>
      </c>
      <c r="B2" s="19"/>
      <c r="C2" s="19"/>
      <c r="D2" s="19"/>
      <c r="E2" s="19"/>
      <c r="F2" s="19"/>
      <c r="G2" s="19"/>
      <c r="H2" s="86"/>
      <c r="I2" s="87"/>
      <c r="J2" s="19"/>
      <c r="K2" s="87"/>
      <c r="L2" s="87"/>
    </row>
    <row r="3" s="15" customFormat="true" ht="22.15" customHeight="true" spans="1:8">
      <c r="A3" s="81"/>
      <c r="B3" s="81"/>
      <c r="C3" s="81"/>
      <c r="D3" s="81"/>
      <c r="E3" s="81"/>
      <c r="F3" s="81"/>
      <c r="G3" s="81"/>
      <c r="H3" s="81" t="s">
        <v>2</v>
      </c>
    </row>
    <row r="4" s="69" customFormat="true" ht="29.85" customHeight="true" spans="1:8">
      <c r="A4" s="20" t="s">
        <v>66</v>
      </c>
      <c r="B4" s="20" t="s">
        <v>67</v>
      </c>
      <c r="C4" s="82" t="s">
        <v>68</v>
      </c>
      <c r="D4" s="83" t="s">
        <v>69</v>
      </c>
      <c r="E4" s="83" t="s">
        <v>70</v>
      </c>
      <c r="F4" s="83" t="s">
        <v>71</v>
      </c>
      <c r="G4" s="83" t="s">
        <v>72</v>
      </c>
      <c r="H4" s="83" t="s">
        <v>73</v>
      </c>
    </row>
    <row r="5" s="69" customFormat="true" ht="29.85" customHeight="true" spans="1:8">
      <c r="A5" s="20"/>
      <c r="B5" s="20"/>
      <c r="C5" s="82"/>
      <c r="D5" s="83"/>
      <c r="E5" s="83"/>
      <c r="F5" s="83"/>
      <c r="G5" s="83"/>
      <c r="H5" s="83"/>
    </row>
    <row r="6" s="69" customFormat="true" ht="29.85" customHeight="true" spans="1:8">
      <c r="A6" s="20"/>
      <c r="B6" s="20"/>
      <c r="C6" s="82"/>
      <c r="D6" s="83"/>
      <c r="E6" s="83"/>
      <c r="F6" s="83"/>
      <c r="G6" s="83"/>
      <c r="H6" s="83"/>
    </row>
    <row r="7" s="75" customFormat="true" ht="47.25" customHeight="true" spans="1:248">
      <c r="A7" s="43">
        <v>201</v>
      </c>
      <c r="B7" s="44" t="s">
        <v>74</v>
      </c>
      <c r="C7" s="45">
        <f t="shared" ref="C7:H7" si="0">C8+C11</f>
        <v>1494.047801</v>
      </c>
      <c r="D7" s="45">
        <f t="shared" si="0"/>
        <v>1409.062625</v>
      </c>
      <c r="E7" s="45">
        <f t="shared" si="0"/>
        <v>84.985176</v>
      </c>
      <c r="F7" s="45">
        <f t="shared" si="0"/>
        <v>0</v>
      </c>
      <c r="G7" s="45">
        <f t="shared" si="0"/>
        <v>0</v>
      </c>
      <c r="H7" s="45">
        <f t="shared" si="0"/>
        <v>0</v>
      </c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</row>
    <row r="8" s="16" customFormat="true" ht="47.25" customHeight="true" spans="1:9">
      <c r="A8" s="23">
        <v>20103</v>
      </c>
      <c r="B8" s="27" t="s">
        <v>75</v>
      </c>
      <c r="C8" s="26">
        <f t="shared" ref="C8:H8" si="1">SUM(C9:C10)</f>
        <v>1458.370801</v>
      </c>
      <c r="D8" s="26">
        <f t="shared" si="1"/>
        <v>1397.565625</v>
      </c>
      <c r="E8" s="26">
        <f t="shared" si="1"/>
        <v>60.805176</v>
      </c>
      <c r="F8" s="26">
        <f t="shared" si="1"/>
        <v>0</v>
      </c>
      <c r="G8" s="26">
        <f t="shared" si="1"/>
        <v>0</v>
      </c>
      <c r="H8" s="26">
        <f t="shared" si="1"/>
        <v>0</v>
      </c>
      <c r="I8" s="31"/>
    </row>
    <row r="9" ht="47.25" customHeight="true" spans="1:8">
      <c r="A9" s="23">
        <v>2010301</v>
      </c>
      <c r="B9" s="28" t="s">
        <v>76</v>
      </c>
      <c r="C9" s="26">
        <f>SUM(D9:H9)</f>
        <v>1053.107723</v>
      </c>
      <c r="D9" s="26">
        <f>988.276344+4.026203</f>
        <v>992.302547</v>
      </c>
      <c r="E9" s="26">
        <f>44.95223+15.852946</f>
        <v>60.805176</v>
      </c>
      <c r="F9" s="26"/>
      <c r="G9" s="26"/>
      <c r="H9" s="26"/>
    </row>
    <row r="10" ht="47.25" customHeight="true" spans="1:8">
      <c r="A10" s="23">
        <v>2010350</v>
      </c>
      <c r="B10" s="28" t="s">
        <v>77</v>
      </c>
      <c r="C10" s="26">
        <f>SUM(D10:H10)</f>
        <v>405.263078</v>
      </c>
      <c r="D10" s="26">
        <v>405.263078</v>
      </c>
      <c r="E10" s="26"/>
      <c r="F10" s="26"/>
      <c r="G10" s="26"/>
      <c r="H10" s="26"/>
    </row>
    <row r="11" ht="47.25" customHeight="true" spans="1:8">
      <c r="A11" s="23">
        <v>20138</v>
      </c>
      <c r="B11" s="27" t="s">
        <v>78</v>
      </c>
      <c r="C11" s="26">
        <f t="shared" ref="C11:H11" si="2">C12</f>
        <v>35.677</v>
      </c>
      <c r="D11" s="26">
        <f t="shared" si="2"/>
        <v>11.497</v>
      </c>
      <c r="E11" s="26">
        <f t="shared" si="2"/>
        <v>24.18</v>
      </c>
      <c r="F11" s="26">
        <f t="shared" si="2"/>
        <v>0</v>
      </c>
      <c r="G11" s="26">
        <f t="shared" si="2"/>
        <v>0</v>
      </c>
      <c r="H11" s="26">
        <f t="shared" si="2"/>
        <v>0</v>
      </c>
    </row>
    <row r="12" ht="47.25" customHeight="true" spans="1:8">
      <c r="A12" s="23">
        <v>2013899</v>
      </c>
      <c r="B12" s="28" t="s">
        <v>79</v>
      </c>
      <c r="C12" s="26">
        <f>SUM(D12:H12)</f>
        <v>35.677</v>
      </c>
      <c r="D12" s="26">
        <v>11.497</v>
      </c>
      <c r="E12" s="26">
        <v>24.18</v>
      </c>
      <c r="F12" s="26"/>
      <c r="G12" s="26"/>
      <c r="H12" s="26"/>
    </row>
    <row r="13" s="76" customFormat="true" ht="47.25" customHeight="true" spans="1:248">
      <c r="A13" s="43">
        <v>207</v>
      </c>
      <c r="B13" s="44" t="s">
        <v>80</v>
      </c>
      <c r="C13" s="45">
        <f t="shared" ref="C13:H13" si="3">C14</f>
        <v>51.7492</v>
      </c>
      <c r="D13" s="45">
        <f t="shared" si="3"/>
        <v>0</v>
      </c>
      <c r="E13" s="45">
        <f t="shared" si="3"/>
        <v>51.7492</v>
      </c>
      <c r="F13" s="45">
        <f t="shared" si="3"/>
        <v>0</v>
      </c>
      <c r="G13" s="45">
        <f t="shared" si="3"/>
        <v>0</v>
      </c>
      <c r="H13" s="45">
        <f t="shared" si="3"/>
        <v>0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</row>
    <row r="14" ht="47.25" customHeight="true" spans="1:8">
      <c r="A14" s="43">
        <v>20701</v>
      </c>
      <c r="B14" s="46" t="s">
        <v>81</v>
      </c>
      <c r="C14" s="45">
        <f t="shared" ref="C14:H14" si="4">SUM(C15:C16)</f>
        <v>51.7492</v>
      </c>
      <c r="D14" s="45">
        <f t="shared" si="4"/>
        <v>0</v>
      </c>
      <c r="E14" s="45">
        <f t="shared" si="4"/>
        <v>51.7492</v>
      </c>
      <c r="F14" s="45">
        <f t="shared" si="4"/>
        <v>0</v>
      </c>
      <c r="G14" s="45">
        <f t="shared" si="4"/>
        <v>0</v>
      </c>
      <c r="H14" s="45">
        <f t="shared" si="4"/>
        <v>0</v>
      </c>
    </row>
    <row r="15" ht="47.25" customHeight="true" spans="1:8">
      <c r="A15" s="23">
        <v>2070109</v>
      </c>
      <c r="B15" s="28" t="s">
        <v>82</v>
      </c>
      <c r="C15" s="26">
        <f>SUM(D15:H15)</f>
        <v>40.6252</v>
      </c>
      <c r="D15" s="26"/>
      <c r="E15" s="26">
        <v>40.6252</v>
      </c>
      <c r="F15" s="26"/>
      <c r="G15" s="26"/>
      <c r="H15" s="26"/>
    </row>
    <row r="16" ht="47.25" customHeight="true" spans="1:8">
      <c r="A16" s="23">
        <v>2070199</v>
      </c>
      <c r="B16" s="28" t="s">
        <v>83</v>
      </c>
      <c r="C16" s="26">
        <f>SUM(D16:H16)</f>
        <v>11.124</v>
      </c>
      <c r="D16" s="26"/>
      <c r="E16" s="26">
        <v>11.124</v>
      </c>
      <c r="F16" s="26"/>
      <c r="G16" s="26"/>
      <c r="H16" s="26"/>
    </row>
    <row r="17" s="76" customFormat="true" ht="47.25" customHeight="true" spans="1:248">
      <c r="A17" s="43">
        <v>208</v>
      </c>
      <c r="B17" s="44" t="s">
        <v>84</v>
      </c>
      <c r="C17" s="45">
        <f>C18+C23+C25+C27</f>
        <v>418.551584</v>
      </c>
      <c r="D17" s="45">
        <f>D18+D23+D25+D27</f>
        <v>341.991584</v>
      </c>
      <c r="E17" s="45">
        <f>E18+E23+E25+E27</f>
        <v>76.56</v>
      </c>
      <c r="F17" s="45"/>
      <c r="G17" s="45"/>
      <c r="H17" s="45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</row>
    <row r="18" ht="47.25" customHeight="true" spans="1:8">
      <c r="A18" s="23">
        <v>20805</v>
      </c>
      <c r="B18" s="27" t="s">
        <v>85</v>
      </c>
      <c r="C18" s="26">
        <f>SUM(C19:C22)</f>
        <v>195.781584</v>
      </c>
      <c r="D18" s="26">
        <f>SUM(D19:D22)</f>
        <v>195.781584</v>
      </c>
      <c r="E18" s="26">
        <f>SUM(E19:E22)</f>
        <v>0</v>
      </c>
      <c r="F18" s="26"/>
      <c r="G18" s="26"/>
      <c r="H18" s="26"/>
    </row>
    <row r="19" ht="47.25" customHeight="true" spans="1:8">
      <c r="A19" s="23">
        <v>2080501</v>
      </c>
      <c r="B19" s="28" t="s">
        <v>86</v>
      </c>
      <c r="C19" s="26">
        <f>SUM(D19:E19)</f>
        <v>7.0632</v>
      </c>
      <c r="D19" s="26">
        <v>7.0632</v>
      </c>
      <c r="E19" s="26"/>
      <c r="F19" s="26"/>
      <c r="G19" s="26"/>
      <c r="H19" s="26"/>
    </row>
    <row r="20" ht="47.25" customHeight="true" spans="1:8">
      <c r="A20" s="23">
        <v>2080502</v>
      </c>
      <c r="B20" s="28" t="s">
        <v>87</v>
      </c>
      <c r="C20" s="26">
        <f>SUM(D20:E20)</f>
        <v>11.472</v>
      </c>
      <c r="D20" s="26">
        <v>11.472</v>
      </c>
      <c r="E20" s="26"/>
      <c r="F20" s="26"/>
      <c r="G20" s="26"/>
      <c r="H20" s="26"/>
    </row>
    <row r="21" ht="72" customHeight="true" spans="1:8">
      <c r="A21" s="23">
        <v>2080505</v>
      </c>
      <c r="B21" s="28" t="s">
        <v>88</v>
      </c>
      <c r="C21" s="26">
        <f>SUM(D21:E21)</f>
        <v>118.164256</v>
      </c>
      <c r="D21" s="26">
        <v>118.164256</v>
      </c>
      <c r="E21" s="26"/>
      <c r="F21" s="26"/>
      <c r="G21" s="26"/>
      <c r="H21" s="26"/>
    </row>
    <row r="22" ht="47.25" customHeight="true" spans="1:8">
      <c r="A22" s="23">
        <v>2080506</v>
      </c>
      <c r="B22" s="28" t="s">
        <v>89</v>
      </c>
      <c r="C22" s="26">
        <f>SUM(D22:E22)</f>
        <v>59.082128</v>
      </c>
      <c r="D22" s="26">
        <v>59.082128</v>
      </c>
      <c r="E22" s="26"/>
      <c r="F22" s="26"/>
      <c r="G22" s="26"/>
      <c r="H22" s="26"/>
    </row>
    <row r="23" s="77" customFormat="true" ht="47.25" customHeight="true" spans="1:248">
      <c r="A23" s="43">
        <v>20808</v>
      </c>
      <c r="B23" s="46" t="s">
        <v>90</v>
      </c>
      <c r="C23" s="45">
        <f>C24</f>
        <v>60</v>
      </c>
      <c r="D23" s="45">
        <f>D24</f>
        <v>0</v>
      </c>
      <c r="E23" s="45">
        <f>E24</f>
        <v>60</v>
      </c>
      <c r="F23" s="45"/>
      <c r="G23" s="45"/>
      <c r="H23" s="45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  <c r="IM23" s="89"/>
      <c r="IN23" s="89"/>
    </row>
    <row r="24" ht="47.25" customHeight="true" spans="1:8">
      <c r="A24" s="23">
        <v>2080805</v>
      </c>
      <c r="B24" s="28" t="s">
        <v>91</v>
      </c>
      <c r="C24" s="26">
        <f>SUM(D24:E24)</f>
        <v>60</v>
      </c>
      <c r="D24" s="26"/>
      <c r="E24" s="26">
        <v>60</v>
      </c>
      <c r="F24" s="26"/>
      <c r="G24" s="26"/>
      <c r="H24" s="26"/>
    </row>
    <row r="25" ht="47.25" customHeight="true" spans="1:8">
      <c r="A25" s="23">
        <v>20809</v>
      </c>
      <c r="B25" s="27" t="s">
        <v>92</v>
      </c>
      <c r="C25" s="26">
        <f>C26</f>
        <v>146.21</v>
      </c>
      <c r="D25" s="26">
        <f>D26</f>
        <v>146.21</v>
      </c>
      <c r="E25" s="26">
        <f>E26</f>
        <v>0</v>
      </c>
      <c r="F25" s="26"/>
      <c r="G25" s="26"/>
      <c r="H25" s="26"/>
    </row>
    <row r="26" ht="47.25" customHeight="true" spans="1:8">
      <c r="A26" s="23">
        <v>2080999</v>
      </c>
      <c r="B26" s="28" t="s">
        <v>93</v>
      </c>
      <c r="C26" s="26">
        <f>SUM(D26:E26)</f>
        <v>146.21</v>
      </c>
      <c r="D26" s="26">
        <v>146.21</v>
      </c>
      <c r="E26" s="26"/>
      <c r="F26" s="26"/>
      <c r="G26" s="26"/>
      <c r="H26" s="26"/>
    </row>
    <row r="27" ht="47.25" customHeight="true" spans="1:8">
      <c r="A27" s="23">
        <v>20811</v>
      </c>
      <c r="B27" s="27" t="s">
        <v>94</v>
      </c>
      <c r="C27" s="26">
        <f>C28</f>
        <v>16.56</v>
      </c>
      <c r="D27" s="26">
        <f>D28</f>
        <v>0</v>
      </c>
      <c r="E27" s="26">
        <f>E28</f>
        <v>16.56</v>
      </c>
      <c r="F27" s="26"/>
      <c r="G27" s="26"/>
      <c r="H27" s="26"/>
    </row>
    <row r="28" ht="47.25" customHeight="true" spans="1:8">
      <c r="A28" s="23">
        <v>2081105</v>
      </c>
      <c r="B28" s="28" t="s">
        <v>95</v>
      </c>
      <c r="C28" s="26">
        <f>SUM(D28:E28)</f>
        <v>16.56</v>
      </c>
      <c r="D28" s="26"/>
      <c r="E28" s="26">
        <v>16.56</v>
      </c>
      <c r="F28" s="26"/>
      <c r="G28" s="26"/>
      <c r="H28" s="26"/>
    </row>
    <row r="29" s="76" customFormat="true" ht="47.25" customHeight="true" spans="1:248">
      <c r="A29" s="43">
        <v>210</v>
      </c>
      <c r="B29" s="44" t="s">
        <v>96</v>
      </c>
      <c r="C29" s="45">
        <f>C30+C33</f>
        <v>169.794554</v>
      </c>
      <c r="D29" s="45">
        <f>D30+D33</f>
        <v>116.139554</v>
      </c>
      <c r="E29" s="45">
        <f>E30+E33</f>
        <v>53.655</v>
      </c>
      <c r="F29" s="45"/>
      <c r="G29" s="45"/>
      <c r="H29" s="45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</row>
    <row r="30" ht="47.25" customHeight="true" spans="1:8">
      <c r="A30" s="23">
        <v>21004</v>
      </c>
      <c r="B30" s="27" t="s">
        <v>97</v>
      </c>
      <c r="C30" s="26">
        <f>C31+C32</f>
        <v>71.8916</v>
      </c>
      <c r="D30" s="26">
        <f>D31+D32</f>
        <v>20.0216</v>
      </c>
      <c r="E30" s="26">
        <f>E31+E32</f>
        <v>51.87</v>
      </c>
      <c r="F30" s="26"/>
      <c r="G30" s="26"/>
      <c r="H30" s="26"/>
    </row>
    <row r="31" ht="47.25" customHeight="true" spans="1:8">
      <c r="A31" s="23">
        <v>2100410</v>
      </c>
      <c r="B31" s="28" t="s">
        <v>98</v>
      </c>
      <c r="C31" s="26">
        <f>D31</f>
        <v>20.0216</v>
      </c>
      <c r="D31" s="26">
        <v>20.0216</v>
      </c>
      <c r="E31" s="26"/>
      <c r="F31" s="26"/>
      <c r="G31" s="26"/>
      <c r="H31" s="26"/>
    </row>
    <row r="32" ht="47.25" customHeight="true" spans="1:8">
      <c r="A32" s="23">
        <v>2100499</v>
      </c>
      <c r="B32" s="28" t="s">
        <v>99</v>
      </c>
      <c r="C32" s="26">
        <f>SUM(D32:E32)</f>
        <v>51.87</v>
      </c>
      <c r="D32" s="26"/>
      <c r="E32" s="26">
        <v>51.87</v>
      </c>
      <c r="F32" s="26"/>
      <c r="G32" s="26"/>
      <c r="H32" s="26"/>
    </row>
    <row r="33" ht="47.25" customHeight="true" spans="1:8">
      <c r="A33" s="23">
        <v>21011</v>
      </c>
      <c r="B33" s="27" t="s">
        <v>100</v>
      </c>
      <c r="C33" s="26">
        <f>SUM(C34:C36)</f>
        <v>97.902954</v>
      </c>
      <c r="D33" s="26">
        <f>SUM(D34:D36)</f>
        <v>96.117954</v>
      </c>
      <c r="E33" s="26">
        <f>SUM(E34:E36)</f>
        <v>1.785</v>
      </c>
      <c r="F33" s="26"/>
      <c r="G33" s="26"/>
      <c r="H33" s="26"/>
    </row>
    <row r="34" ht="47.25" customHeight="true" spans="1:8">
      <c r="A34" s="23">
        <v>2101101</v>
      </c>
      <c r="B34" s="28" t="s">
        <v>101</v>
      </c>
      <c r="C34" s="26">
        <f>SUM(D34:E34)</f>
        <v>39.605108</v>
      </c>
      <c r="D34" s="26">
        <v>39.605108</v>
      </c>
      <c r="E34" s="26"/>
      <c r="F34" s="26"/>
      <c r="G34" s="26"/>
      <c r="H34" s="26"/>
    </row>
    <row r="35" ht="47.25" customHeight="true" spans="1:8">
      <c r="A35" s="23">
        <v>2101102</v>
      </c>
      <c r="B35" s="28" t="s">
        <v>102</v>
      </c>
      <c r="C35" s="26">
        <f>SUM(D35:E35)</f>
        <v>43.210186</v>
      </c>
      <c r="D35" s="26">
        <v>41.425186</v>
      </c>
      <c r="E35" s="26">
        <v>1.785</v>
      </c>
      <c r="F35" s="26"/>
      <c r="G35" s="26"/>
      <c r="H35" s="26"/>
    </row>
    <row r="36" ht="47.25" customHeight="true" spans="1:8">
      <c r="A36" s="23">
        <v>2101103</v>
      </c>
      <c r="B36" s="28" t="s">
        <v>103</v>
      </c>
      <c r="C36" s="26">
        <f>SUM(D36:E36)</f>
        <v>15.08766</v>
      </c>
      <c r="D36" s="26">
        <v>15.08766</v>
      </c>
      <c r="E36" s="26"/>
      <c r="F36" s="26"/>
      <c r="G36" s="26"/>
      <c r="H36" s="26"/>
    </row>
    <row r="37" s="76" customFormat="true" ht="47.25" customHeight="true" spans="1:248">
      <c r="A37" s="43">
        <v>212</v>
      </c>
      <c r="B37" s="44" t="s">
        <v>104</v>
      </c>
      <c r="C37" s="45">
        <f t="shared" ref="C37:E38" si="5">C38</f>
        <v>500</v>
      </c>
      <c r="D37" s="45">
        <f t="shared" si="5"/>
        <v>0</v>
      </c>
      <c r="E37" s="45">
        <f t="shared" si="5"/>
        <v>500</v>
      </c>
      <c r="F37" s="45"/>
      <c r="G37" s="45"/>
      <c r="H37" s="45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</row>
    <row r="38" ht="47.25" customHeight="true" spans="1:8">
      <c r="A38" s="43">
        <v>21203</v>
      </c>
      <c r="B38" s="46" t="s">
        <v>105</v>
      </c>
      <c r="C38" s="45">
        <f t="shared" si="5"/>
        <v>500</v>
      </c>
      <c r="D38" s="45">
        <f t="shared" si="5"/>
        <v>0</v>
      </c>
      <c r="E38" s="45">
        <f t="shared" si="5"/>
        <v>500</v>
      </c>
      <c r="F38" s="45"/>
      <c r="G38" s="45"/>
      <c r="H38" s="45"/>
    </row>
    <row r="39" ht="47.25" customHeight="true" spans="1:8">
      <c r="A39" s="23">
        <v>2120399</v>
      </c>
      <c r="B39" s="28" t="s">
        <v>106</v>
      </c>
      <c r="C39" s="26">
        <f>SUM(D39:E39)</f>
        <v>500</v>
      </c>
      <c r="D39" s="26"/>
      <c r="E39" s="26">
        <v>500</v>
      </c>
      <c r="F39" s="26"/>
      <c r="G39" s="26"/>
      <c r="H39" s="26"/>
    </row>
    <row r="40" s="76" customFormat="true" ht="47.25" customHeight="true" spans="1:248">
      <c r="A40" s="43">
        <v>213</v>
      </c>
      <c r="B40" s="44" t="s">
        <v>107</v>
      </c>
      <c r="C40" s="45">
        <f>C41+C46+C48+C50</f>
        <v>2817.171705</v>
      </c>
      <c r="D40" s="45">
        <f>D41+D46+D48+D50</f>
        <v>457.026605</v>
      </c>
      <c r="E40" s="45">
        <f>E41+E46+E48+E50</f>
        <v>2360.1451</v>
      </c>
      <c r="F40" s="45"/>
      <c r="G40" s="45"/>
      <c r="H40" s="45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8"/>
      <c r="GW40" s="88"/>
      <c r="GX40" s="88"/>
      <c r="GY40" s="88"/>
      <c r="GZ40" s="88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  <c r="IL40" s="88"/>
      <c r="IM40" s="88"/>
      <c r="IN40" s="88"/>
    </row>
    <row r="41" ht="47.25" customHeight="true" spans="1:8">
      <c r="A41" s="43">
        <v>21301</v>
      </c>
      <c r="B41" s="46" t="s">
        <v>108</v>
      </c>
      <c r="C41" s="45">
        <f t="shared" ref="C41:H41" si="6">SUM(C42:C45)</f>
        <v>1458.979264</v>
      </c>
      <c r="D41" s="45">
        <f t="shared" si="6"/>
        <v>334.870864</v>
      </c>
      <c r="E41" s="45">
        <f t="shared" si="6"/>
        <v>1124.1084</v>
      </c>
      <c r="F41" s="45">
        <f t="shared" si="6"/>
        <v>0</v>
      </c>
      <c r="G41" s="45">
        <f t="shared" si="6"/>
        <v>0</v>
      </c>
      <c r="H41" s="45">
        <f t="shared" si="6"/>
        <v>0</v>
      </c>
    </row>
    <row r="42" ht="47.25" customHeight="true" spans="1:8">
      <c r="A42" s="23">
        <v>2130104</v>
      </c>
      <c r="B42" s="28" t="s">
        <v>77</v>
      </c>
      <c r="C42" s="26">
        <f>SUM(D42:E42)</f>
        <v>334.870864</v>
      </c>
      <c r="D42" s="26">
        <v>334.870864</v>
      </c>
      <c r="E42" s="26"/>
      <c r="F42" s="26"/>
      <c r="G42" s="26"/>
      <c r="H42" s="26"/>
    </row>
    <row r="43" ht="47.25" customHeight="true" spans="1:8">
      <c r="A43" s="23">
        <v>2130108</v>
      </c>
      <c r="B43" s="28" t="s">
        <v>109</v>
      </c>
      <c r="C43" s="26">
        <f>SUM(D43:E43)</f>
        <v>13.8</v>
      </c>
      <c r="D43" s="26"/>
      <c r="E43" s="26">
        <v>13.8</v>
      </c>
      <c r="F43" s="26"/>
      <c r="G43" s="26"/>
      <c r="H43" s="26"/>
    </row>
    <row r="44" ht="47.25" customHeight="true" spans="1:8">
      <c r="A44" s="23">
        <v>2130126</v>
      </c>
      <c r="B44" s="28" t="s">
        <v>110</v>
      </c>
      <c r="C44" s="26">
        <f>SUM(D44:E44)</f>
        <v>368.57</v>
      </c>
      <c r="D44" s="26"/>
      <c r="E44" s="26">
        <v>368.57</v>
      </c>
      <c r="F44" s="26"/>
      <c r="G44" s="26"/>
      <c r="H44" s="26"/>
    </row>
    <row r="45" ht="47.25" customHeight="true" spans="1:8">
      <c r="A45" s="23">
        <v>2130153</v>
      </c>
      <c r="B45" s="28" t="s">
        <v>111</v>
      </c>
      <c r="C45" s="26">
        <f>SUM(D45:E45)</f>
        <v>741.7384</v>
      </c>
      <c r="D45" s="26"/>
      <c r="E45" s="26">
        <v>741.7384</v>
      </c>
      <c r="F45" s="26"/>
      <c r="G45" s="26"/>
      <c r="H45" s="26"/>
    </row>
    <row r="46" ht="47.25" customHeight="true" spans="1:8">
      <c r="A46" s="23">
        <v>21302</v>
      </c>
      <c r="B46" s="27" t="s">
        <v>112</v>
      </c>
      <c r="C46" s="26">
        <f>C47</f>
        <v>3</v>
      </c>
      <c r="D46" s="26">
        <f>D47</f>
        <v>0</v>
      </c>
      <c r="E46" s="26">
        <f>E47</f>
        <v>3</v>
      </c>
      <c r="F46" s="26"/>
      <c r="G46" s="26"/>
      <c r="H46" s="26"/>
    </row>
    <row r="47" ht="47.25" customHeight="true" spans="1:8">
      <c r="A47" s="23">
        <v>2130234</v>
      </c>
      <c r="B47" s="28" t="s">
        <v>113</v>
      </c>
      <c r="C47" s="26">
        <f>SUM(D47:E47)</f>
        <v>3</v>
      </c>
      <c r="D47" s="26"/>
      <c r="E47" s="26">
        <v>3</v>
      </c>
      <c r="F47" s="26"/>
      <c r="G47" s="26"/>
      <c r="H47" s="26"/>
    </row>
    <row r="48" ht="47.25" customHeight="true" spans="1:8">
      <c r="A48" s="23">
        <v>21305</v>
      </c>
      <c r="B48" s="27" t="s">
        <v>114</v>
      </c>
      <c r="C48" s="26">
        <f>C49</f>
        <v>163.0602</v>
      </c>
      <c r="D48" s="26">
        <f>D49</f>
        <v>0</v>
      </c>
      <c r="E48" s="26">
        <f>E49</f>
        <v>163.0602</v>
      </c>
      <c r="F48" s="26"/>
      <c r="G48" s="26"/>
      <c r="H48" s="26"/>
    </row>
    <row r="49" ht="47.25" customHeight="true" spans="1:8">
      <c r="A49" s="23">
        <v>2130504</v>
      </c>
      <c r="B49" s="28" t="s">
        <v>115</v>
      </c>
      <c r="C49" s="26">
        <f>E49</f>
        <v>163.0602</v>
      </c>
      <c r="D49" s="26"/>
      <c r="E49" s="26">
        <v>163.0602</v>
      </c>
      <c r="F49" s="26"/>
      <c r="G49" s="26"/>
      <c r="H49" s="26"/>
    </row>
    <row r="50" ht="47.25" customHeight="true" spans="1:8">
      <c r="A50" s="23">
        <v>21307</v>
      </c>
      <c r="B50" s="27" t="s">
        <v>116</v>
      </c>
      <c r="C50" s="26">
        <f t="shared" ref="C50:H50" si="7">SUM(C51:C52)</f>
        <v>1192.132241</v>
      </c>
      <c r="D50" s="26">
        <f t="shared" si="7"/>
        <v>122.155741</v>
      </c>
      <c r="E50" s="26">
        <f t="shared" si="7"/>
        <v>1069.9765</v>
      </c>
      <c r="F50" s="26">
        <f t="shared" si="7"/>
        <v>0</v>
      </c>
      <c r="G50" s="26">
        <f t="shared" si="7"/>
        <v>0</v>
      </c>
      <c r="H50" s="26">
        <f t="shared" si="7"/>
        <v>0</v>
      </c>
    </row>
    <row r="51" ht="47.25" customHeight="true" spans="1:8">
      <c r="A51" s="23">
        <v>2130705</v>
      </c>
      <c r="B51" s="28" t="s">
        <v>117</v>
      </c>
      <c r="C51" s="26">
        <f>E51+D51</f>
        <v>1112.132241</v>
      </c>
      <c r="D51" s="26">
        <v>122.155741</v>
      </c>
      <c r="E51" s="26">
        <v>989.9765</v>
      </c>
      <c r="F51" s="26"/>
      <c r="G51" s="26"/>
      <c r="H51" s="26"/>
    </row>
    <row r="52" ht="47.25" customHeight="true" spans="1:8">
      <c r="A52" s="23">
        <v>2130706</v>
      </c>
      <c r="B52" s="28" t="s">
        <v>118</v>
      </c>
      <c r="C52" s="26">
        <f>E52</f>
        <v>80</v>
      </c>
      <c r="D52" s="26"/>
      <c r="E52" s="26">
        <v>80</v>
      </c>
      <c r="F52" s="26"/>
      <c r="G52" s="26"/>
      <c r="H52" s="26"/>
    </row>
    <row r="53" s="76" customFormat="true" ht="47.25" customHeight="true" spans="1:248">
      <c r="A53" s="43">
        <v>216</v>
      </c>
      <c r="B53" s="44" t="s">
        <v>119</v>
      </c>
      <c r="C53" s="45">
        <f>C54</f>
        <v>4.4193</v>
      </c>
      <c r="D53" s="45">
        <f t="shared" ref="D53:H54" si="8">D54</f>
        <v>0</v>
      </c>
      <c r="E53" s="45">
        <f t="shared" si="8"/>
        <v>4.4193</v>
      </c>
      <c r="F53" s="45">
        <f t="shared" si="8"/>
        <v>0</v>
      </c>
      <c r="G53" s="45">
        <f t="shared" si="8"/>
        <v>0</v>
      </c>
      <c r="H53" s="45">
        <f t="shared" si="8"/>
        <v>0</v>
      </c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88"/>
      <c r="DH53" s="88"/>
      <c r="DI53" s="88"/>
      <c r="DJ53" s="88"/>
      <c r="DK53" s="88"/>
      <c r="DL53" s="88"/>
      <c r="DM53" s="88"/>
      <c r="DN53" s="88"/>
      <c r="DO53" s="88"/>
      <c r="DP53" s="88"/>
      <c r="DQ53" s="88"/>
      <c r="DR53" s="88"/>
      <c r="DS53" s="88"/>
      <c r="DT53" s="88"/>
      <c r="DU53" s="88"/>
      <c r="DV53" s="88"/>
      <c r="DW53" s="88"/>
      <c r="DX53" s="88"/>
      <c r="DY53" s="88"/>
      <c r="DZ53" s="88"/>
      <c r="EA53" s="88"/>
      <c r="EB53" s="88"/>
      <c r="EC53" s="88"/>
      <c r="ED53" s="88"/>
      <c r="EE53" s="88"/>
      <c r="EF53" s="88"/>
      <c r="EG53" s="88"/>
      <c r="EH53" s="88"/>
      <c r="EI53" s="88"/>
      <c r="EJ53" s="88"/>
      <c r="EK53" s="88"/>
      <c r="EL53" s="88"/>
      <c r="EM53" s="88"/>
      <c r="EN53" s="88"/>
      <c r="EO53" s="88"/>
      <c r="EP53" s="88"/>
      <c r="EQ53" s="88"/>
      <c r="ER53" s="88"/>
      <c r="ES53" s="88"/>
      <c r="ET53" s="88"/>
      <c r="EU53" s="88"/>
      <c r="EV53" s="88"/>
      <c r="EW53" s="88"/>
      <c r="EX53" s="88"/>
      <c r="EY53" s="88"/>
      <c r="EZ53" s="88"/>
      <c r="FA53" s="88"/>
      <c r="FB53" s="88"/>
      <c r="FC53" s="88"/>
      <c r="FD53" s="88"/>
      <c r="FE53" s="88"/>
      <c r="FF53" s="88"/>
      <c r="FG53" s="88"/>
      <c r="FH53" s="88"/>
      <c r="FI53" s="88"/>
      <c r="FJ53" s="88"/>
      <c r="FK53" s="88"/>
      <c r="FL53" s="88"/>
      <c r="FM53" s="88"/>
      <c r="FN53" s="88"/>
      <c r="FO53" s="88"/>
      <c r="FP53" s="88"/>
      <c r="FQ53" s="88"/>
      <c r="FR53" s="88"/>
      <c r="FS53" s="88"/>
      <c r="FT53" s="88"/>
      <c r="FU53" s="88"/>
      <c r="FV53" s="88"/>
      <c r="FW53" s="88"/>
      <c r="FX53" s="88"/>
      <c r="FY53" s="88"/>
      <c r="FZ53" s="88"/>
      <c r="GA53" s="88"/>
      <c r="GB53" s="88"/>
      <c r="GC53" s="88"/>
      <c r="GD53" s="88"/>
      <c r="GE53" s="88"/>
      <c r="GF53" s="88"/>
      <c r="GG53" s="88"/>
      <c r="GH53" s="88"/>
      <c r="GI53" s="88"/>
      <c r="GJ53" s="88"/>
      <c r="GK53" s="88"/>
      <c r="GL53" s="88"/>
      <c r="GM53" s="88"/>
      <c r="GN53" s="88"/>
      <c r="GO53" s="88"/>
      <c r="GP53" s="88"/>
      <c r="GQ53" s="88"/>
      <c r="GR53" s="88"/>
      <c r="GS53" s="88"/>
      <c r="GT53" s="88"/>
      <c r="GU53" s="88"/>
      <c r="GV53" s="88"/>
      <c r="GW53" s="88"/>
      <c r="GX53" s="88"/>
      <c r="GY53" s="88"/>
      <c r="GZ53" s="88"/>
      <c r="HA53" s="88"/>
      <c r="HB53" s="88"/>
      <c r="HC53" s="88"/>
      <c r="HD53" s="88"/>
      <c r="HE53" s="88"/>
      <c r="HF53" s="88"/>
      <c r="HG53" s="88"/>
      <c r="HH53" s="88"/>
      <c r="HI53" s="88"/>
      <c r="HJ53" s="88"/>
      <c r="HK53" s="88"/>
      <c r="HL53" s="88"/>
      <c r="HM53" s="88"/>
      <c r="HN53" s="88"/>
      <c r="HO53" s="88"/>
      <c r="HP53" s="88"/>
      <c r="HQ53" s="88"/>
      <c r="HR53" s="88"/>
      <c r="HS53" s="88"/>
      <c r="HT53" s="88"/>
      <c r="HU53" s="88"/>
      <c r="HV53" s="88"/>
      <c r="HW53" s="88"/>
      <c r="HX53" s="88"/>
      <c r="HY53" s="88"/>
      <c r="HZ53" s="88"/>
      <c r="IA53" s="88"/>
      <c r="IB53" s="88"/>
      <c r="IC53" s="88"/>
      <c r="ID53" s="88"/>
      <c r="IE53" s="88"/>
      <c r="IF53" s="88"/>
      <c r="IG53" s="88"/>
      <c r="IH53" s="88"/>
      <c r="II53" s="88"/>
      <c r="IJ53" s="88"/>
      <c r="IK53" s="88"/>
      <c r="IL53" s="88"/>
      <c r="IM53" s="88"/>
      <c r="IN53" s="88"/>
    </row>
    <row r="54" ht="47.25" customHeight="true" spans="1:8">
      <c r="A54" s="43">
        <v>21606</v>
      </c>
      <c r="B54" s="46" t="s">
        <v>120</v>
      </c>
      <c r="C54" s="45">
        <f>C55</f>
        <v>4.4193</v>
      </c>
      <c r="D54" s="45">
        <f t="shared" si="8"/>
        <v>0</v>
      </c>
      <c r="E54" s="45">
        <f t="shared" si="8"/>
        <v>4.4193</v>
      </c>
      <c r="F54" s="45">
        <f t="shared" si="8"/>
        <v>0</v>
      </c>
      <c r="G54" s="45">
        <f t="shared" si="8"/>
        <v>0</v>
      </c>
      <c r="H54" s="45">
        <f t="shared" si="8"/>
        <v>0</v>
      </c>
    </row>
    <row r="55" ht="47.25" customHeight="true" spans="1:8">
      <c r="A55" s="23">
        <v>2160699</v>
      </c>
      <c r="B55" s="28" t="s">
        <v>121</v>
      </c>
      <c r="C55" s="26">
        <f>E55</f>
        <v>4.4193</v>
      </c>
      <c r="D55" s="26"/>
      <c r="E55" s="26">
        <v>4.4193</v>
      </c>
      <c r="F55" s="26"/>
      <c r="G55" s="26"/>
      <c r="H55" s="26"/>
    </row>
    <row r="56" s="76" customFormat="true" ht="47.25" customHeight="true" spans="1:248">
      <c r="A56" s="43">
        <v>219</v>
      </c>
      <c r="B56" s="44" t="s">
        <v>122</v>
      </c>
      <c r="C56" s="45">
        <v>10</v>
      </c>
      <c r="D56" s="45"/>
      <c r="E56" s="45">
        <v>10</v>
      </c>
      <c r="F56" s="45"/>
      <c r="G56" s="45"/>
      <c r="H56" s="45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8"/>
      <c r="DA56" s="88"/>
      <c r="DB56" s="88"/>
      <c r="DC56" s="88"/>
      <c r="DD56" s="88"/>
      <c r="DE56" s="88"/>
      <c r="DF56" s="88"/>
      <c r="DG56" s="88"/>
      <c r="DH56" s="88"/>
      <c r="DI56" s="88"/>
      <c r="DJ56" s="88"/>
      <c r="DK56" s="88"/>
      <c r="DL56" s="88"/>
      <c r="DM56" s="88"/>
      <c r="DN56" s="88"/>
      <c r="DO56" s="88"/>
      <c r="DP56" s="88"/>
      <c r="DQ56" s="88"/>
      <c r="DR56" s="88"/>
      <c r="DS56" s="88"/>
      <c r="DT56" s="88"/>
      <c r="DU56" s="88"/>
      <c r="DV56" s="88"/>
      <c r="DW56" s="88"/>
      <c r="DX56" s="88"/>
      <c r="DY56" s="88"/>
      <c r="DZ56" s="88"/>
      <c r="EA56" s="88"/>
      <c r="EB56" s="88"/>
      <c r="EC56" s="88"/>
      <c r="ED56" s="88"/>
      <c r="EE56" s="88"/>
      <c r="EF56" s="88"/>
      <c r="EG56" s="88"/>
      <c r="EH56" s="88"/>
      <c r="EI56" s="88"/>
      <c r="EJ56" s="88"/>
      <c r="EK56" s="88"/>
      <c r="EL56" s="88"/>
      <c r="EM56" s="88"/>
      <c r="EN56" s="88"/>
      <c r="EO56" s="88"/>
      <c r="EP56" s="88"/>
      <c r="EQ56" s="88"/>
      <c r="ER56" s="88"/>
      <c r="ES56" s="88"/>
      <c r="ET56" s="88"/>
      <c r="EU56" s="88"/>
      <c r="EV56" s="88"/>
      <c r="EW56" s="88"/>
      <c r="EX56" s="88"/>
      <c r="EY56" s="88"/>
      <c r="EZ56" s="88"/>
      <c r="FA56" s="88"/>
      <c r="FB56" s="88"/>
      <c r="FC56" s="88"/>
      <c r="FD56" s="88"/>
      <c r="FE56" s="88"/>
      <c r="FF56" s="88"/>
      <c r="FG56" s="88"/>
      <c r="FH56" s="88"/>
      <c r="FI56" s="88"/>
      <c r="FJ56" s="88"/>
      <c r="FK56" s="88"/>
      <c r="FL56" s="88"/>
      <c r="FM56" s="88"/>
      <c r="FN56" s="88"/>
      <c r="FO56" s="88"/>
      <c r="FP56" s="88"/>
      <c r="FQ56" s="88"/>
      <c r="FR56" s="88"/>
      <c r="FS56" s="88"/>
      <c r="FT56" s="88"/>
      <c r="FU56" s="88"/>
      <c r="FV56" s="88"/>
      <c r="FW56" s="88"/>
      <c r="FX56" s="88"/>
      <c r="FY56" s="88"/>
      <c r="FZ56" s="88"/>
      <c r="GA56" s="88"/>
      <c r="GB56" s="88"/>
      <c r="GC56" s="88"/>
      <c r="GD56" s="88"/>
      <c r="GE56" s="88"/>
      <c r="GF56" s="88"/>
      <c r="GG56" s="88"/>
      <c r="GH56" s="88"/>
      <c r="GI56" s="88"/>
      <c r="GJ56" s="88"/>
      <c r="GK56" s="88"/>
      <c r="GL56" s="88"/>
      <c r="GM56" s="88"/>
      <c r="GN56" s="88"/>
      <c r="GO56" s="88"/>
      <c r="GP56" s="88"/>
      <c r="GQ56" s="88"/>
      <c r="GR56" s="88"/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8"/>
      <c r="HG56" s="88"/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8"/>
      <c r="HV56" s="88"/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8"/>
      <c r="IK56" s="88"/>
      <c r="IL56" s="88"/>
      <c r="IM56" s="88"/>
      <c r="IN56" s="88"/>
    </row>
    <row r="57" ht="47.25" customHeight="true" spans="1:8">
      <c r="A57" s="23">
        <v>21999</v>
      </c>
      <c r="B57" s="27" t="s">
        <v>123</v>
      </c>
      <c r="C57" s="26">
        <v>10</v>
      </c>
      <c r="D57" s="26"/>
      <c r="E57" s="26">
        <v>10</v>
      </c>
      <c r="F57" s="26"/>
      <c r="G57" s="26"/>
      <c r="H57" s="26"/>
    </row>
    <row r="58" s="76" customFormat="true" ht="47.25" customHeight="true" spans="1:248">
      <c r="A58" s="43">
        <v>223</v>
      </c>
      <c r="B58" s="44" t="s">
        <v>124</v>
      </c>
      <c r="C58" s="45">
        <v>0.1545</v>
      </c>
      <c r="D58" s="45"/>
      <c r="E58" s="45">
        <v>0.1545</v>
      </c>
      <c r="F58" s="45"/>
      <c r="G58" s="45"/>
      <c r="H58" s="45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  <c r="DZ58" s="88"/>
      <c r="EA58" s="88"/>
      <c r="EB58" s="88"/>
      <c r="EC58" s="88"/>
      <c r="ED58" s="88"/>
      <c r="EE58" s="88"/>
      <c r="EF58" s="88"/>
      <c r="EG58" s="88"/>
      <c r="EH58" s="88"/>
      <c r="EI58" s="88"/>
      <c r="EJ58" s="88"/>
      <c r="EK58" s="88"/>
      <c r="EL58" s="88"/>
      <c r="EM58" s="88"/>
      <c r="EN58" s="88"/>
      <c r="EO58" s="88"/>
      <c r="EP58" s="88"/>
      <c r="EQ58" s="88"/>
      <c r="ER58" s="88"/>
      <c r="ES58" s="88"/>
      <c r="ET58" s="88"/>
      <c r="EU58" s="88"/>
      <c r="EV58" s="88"/>
      <c r="EW58" s="88"/>
      <c r="EX58" s="88"/>
      <c r="EY58" s="88"/>
      <c r="EZ58" s="88"/>
      <c r="FA58" s="88"/>
      <c r="FB58" s="88"/>
      <c r="FC58" s="88"/>
      <c r="FD58" s="88"/>
      <c r="FE58" s="88"/>
      <c r="FF58" s="88"/>
      <c r="FG58" s="88"/>
      <c r="FH58" s="88"/>
      <c r="FI58" s="88"/>
      <c r="FJ58" s="88"/>
      <c r="FK58" s="88"/>
      <c r="FL58" s="88"/>
      <c r="FM58" s="88"/>
      <c r="FN58" s="88"/>
      <c r="FO58" s="88"/>
      <c r="FP58" s="88"/>
      <c r="FQ58" s="88"/>
      <c r="FR58" s="88"/>
      <c r="FS58" s="88"/>
      <c r="FT58" s="88"/>
      <c r="FU58" s="88"/>
      <c r="FV58" s="88"/>
      <c r="FW58" s="88"/>
      <c r="FX58" s="88"/>
      <c r="FY58" s="88"/>
      <c r="FZ58" s="88"/>
      <c r="GA58" s="88"/>
      <c r="GB58" s="88"/>
      <c r="GC58" s="88"/>
      <c r="GD58" s="88"/>
      <c r="GE58" s="88"/>
      <c r="GF58" s="88"/>
      <c r="GG58" s="88"/>
      <c r="GH58" s="88"/>
      <c r="GI58" s="88"/>
      <c r="GJ58" s="88"/>
      <c r="GK58" s="88"/>
      <c r="GL58" s="88"/>
      <c r="GM58" s="88"/>
      <c r="GN58" s="88"/>
      <c r="GO58" s="88"/>
      <c r="GP58" s="88"/>
      <c r="GQ58" s="88"/>
      <c r="GR58" s="88"/>
      <c r="GS58" s="88"/>
      <c r="GT58" s="88"/>
      <c r="GU58" s="88"/>
      <c r="GV58" s="88"/>
      <c r="GW58" s="88"/>
      <c r="GX58" s="88"/>
      <c r="GY58" s="88"/>
      <c r="GZ58" s="88"/>
      <c r="HA58" s="88"/>
      <c r="HB58" s="88"/>
      <c r="HC58" s="88"/>
      <c r="HD58" s="88"/>
      <c r="HE58" s="88"/>
      <c r="HF58" s="88"/>
      <c r="HG58" s="88"/>
      <c r="HH58" s="88"/>
      <c r="HI58" s="88"/>
      <c r="HJ58" s="88"/>
      <c r="HK58" s="88"/>
      <c r="HL58" s="88"/>
      <c r="HM58" s="88"/>
      <c r="HN58" s="88"/>
      <c r="HO58" s="88"/>
      <c r="HP58" s="88"/>
      <c r="HQ58" s="88"/>
      <c r="HR58" s="88"/>
      <c r="HS58" s="88"/>
      <c r="HT58" s="88"/>
      <c r="HU58" s="88"/>
      <c r="HV58" s="88"/>
      <c r="HW58" s="88"/>
      <c r="HX58" s="88"/>
      <c r="HY58" s="88"/>
      <c r="HZ58" s="88"/>
      <c r="IA58" s="88"/>
      <c r="IB58" s="88"/>
      <c r="IC58" s="88"/>
      <c r="ID58" s="88"/>
      <c r="IE58" s="88"/>
      <c r="IF58" s="88"/>
      <c r="IG58" s="88"/>
      <c r="IH58" s="88"/>
      <c r="II58" s="88"/>
      <c r="IJ58" s="88"/>
      <c r="IK58" s="88"/>
      <c r="IL58" s="88"/>
      <c r="IM58" s="88"/>
      <c r="IN58" s="88"/>
    </row>
    <row r="59" ht="47.25" customHeight="true" spans="1:8">
      <c r="A59" s="23">
        <v>22301</v>
      </c>
      <c r="B59" s="27" t="s">
        <v>125</v>
      </c>
      <c r="C59" s="26">
        <v>0.1545</v>
      </c>
      <c r="D59" s="26"/>
      <c r="E59" s="26">
        <v>0.1545</v>
      </c>
      <c r="F59" s="26"/>
      <c r="G59" s="26"/>
      <c r="H59" s="26"/>
    </row>
    <row r="60" ht="66.75" customHeight="true" spans="1:8">
      <c r="A60" s="23">
        <v>2230105</v>
      </c>
      <c r="B60" s="28" t="s">
        <v>126</v>
      </c>
      <c r="C60" s="26">
        <v>0.1545</v>
      </c>
      <c r="D60" s="26"/>
      <c r="E60" s="26">
        <v>0.1545</v>
      </c>
      <c r="F60" s="26"/>
      <c r="G60" s="26"/>
      <c r="H60" s="26"/>
    </row>
    <row r="61" s="76" customFormat="true" ht="47.25" customHeight="true" spans="1:248">
      <c r="A61" s="43">
        <v>224</v>
      </c>
      <c r="B61" s="44" t="s">
        <v>127</v>
      </c>
      <c r="C61" s="45">
        <v>2</v>
      </c>
      <c r="D61" s="45"/>
      <c r="E61" s="45">
        <v>2</v>
      </c>
      <c r="F61" s="45"/>
      <c r="G61" s="45"/>
      <c r="H61" s="45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8"/>
      <c r="DC61" s="88"/>
      <c r="DD61" s="88"/>
      <c r="DE61" s="88"/>
      <c r="DF61" s="88"/>
      <c r="DG61" s="88"/>
      <c r="DH61" s="88"/>
      <c r="DI61" s="88"/>
      <c r="DJ61" s="88"/>
      <c r="DK61" s="88"/>
      <c r="DL61" s="88"/>
      <c r="DM61" s="88"/>
      <c r="DN61" s="88"/>
      <c r="DO61" s="88"/>
      <c r="DP61" s="88"/>
      <c r="DQ61" s="88"/>
      <c r="DR61" s="88"/>
      <c r="DS61" s="88"/>
      <c r="DT61" s="88"/>
      <c r="DU61" s="88"/>
      <c r="DV61" s="88"/>
      <c r="DW61" s="88"/>
      <c r="DX61" s="88"/>
      <c r="DY61" s="88"/>
      <c r="DZ61" s="88"/>
      <c r="EA61" s="88"/>
      <c r="EB61" s="88"/>
      <c r="EC61" s="88"/>
      <c r="ED61" s="88"/>
      <c r="EE61" s="88"/>
      <c r="EF61" s="88"/>
      <c r="EG61" s="88"/>
      <c r="EH61" s="88"/>
      <c r="EI61" s="88"/>
      <c r="EJ61" s="88"/>
      <c r="EK61" s="88"/>
      <c r="EL61" s="88"/>
      <c r="EM61" s="88"/>
      <c r="EN61" s="88"/>
      <c r="EO61" s="88"/>
      <c r="EP61" s="88"/>
      <c r="EQ61" s="88"/>
      <c r="ER61" s="88"/>
      <c r="ES61" s="88"/>
      <c r="ET61" s="88"/>
      <c r="EU61" s="88"/>
      <c r="EV61" s="88"/>
      <c r="EW61" s="88"/>
      <c r="EX61" s="88"/>
      <c r="EY61" s="88"/>
      <c r="EZ61" s="88"/>
      <c r="FA61" s="88"/>
      <c r="FB61" s="88"/>
      <c r="FC61" s="88"/>
      <c r="FD61" s="88"/>
      <c r="FE61" s="88"/>
      <c r="FF61" s="88"/>
      <c r="FG61" s="88"/>
      <c r="FH61" s="88"/>
      <c r="FI61" s="88"/>
      <c r="FJ61" s="88"/>
      <c r="FK61" s="88"/>
      <c r="FL61" s="88"/>
      <c r="FM61" s="88"/>
      <c r="FN61" s="88"/>
      <c r="FO61" s="88"/>
      <c r="FP61" s="88"/>
      <c r="FQ61" s="88"/>
      <c r="FR61" s="88"/>
      <c r="FS61" s="88"/>
      <c r="FT61" s="88"/>
      <c r="FU61" s="88"/>
      <c r="FV61" s="88"/>
      <c r="FW61" s="88"/>
      <c r="FX61" s="88"/>
      <c r="FY61" s="88"/>
      <c r="FZ61" s="88"/>
      <c r="GA61" s="88"/>
      <c r="GB61" s="88"/>
      <c r="GC61" s="88"/>
      <c r="GD61" s="88"/>
      <c r="GE61" s="88"/>
      <c r="GF61" s="88"/>
      <c r="GG61" s="88"/>
      <c r="GH61" s="88"/>
      <c r="GI61" s="88"/>
      <c r="GJ61" s="88"/>
      <c r="GK61" s="88"/>
      <c r="GL61" s="88"/>
      <c r="GM61" s="88"/>
      <c r="GN61" s="88"/>
      <c r="GO61" s="88"/>
      <c r="GP61" s="88"/>
      <c r="GQ61" s="88"/>
      <c r="GR61" s="88"/>
      <c r="GS61" s="88"/>
      <c r="GT61" s="88"/>
      <c r="GU61" s="88"/>
      <c r="GV61" s="88"/>
      <c r="GW61" s="88"/>
      <c r="GX61" s="88"/>
      <c r="GY61" s="88"/>
      <c r="GZ61" s="88"/>
      <c r="HA61" s="88"/>
      <c r="HB61" s="88"/>
      <c r="HC61" s="88"/>
      <c r="HD61" s="88"/>
      <c r="HE61" s="88"/>
      <c r="HF61" s="88"/>
      <c r="HG61" s="88"/>
      <c r="HH61" s="88"/>
      <c r="HI61" s="88"/>
      <c r="HJ61" s="88"/>
      <c r="HK61" s="88"/>
      <c r="HL61" s="88"/>
      <c r="HM61" s="88"/>
      <c r="HN61" s="88"/>
      <c r="HO61" s="88"/>
      <c r="HP61" s="88"/>
      <c r="HQ61" s="88"/>
      <c r="HR61" s="88"/>
      <c r="HS61" s="88"/>
      <c r="HT61" s="88"/>
      <c r="HU61" s="88"/>
      <c r="HV61" s="88"/>
      <c r="HW61" s="88"/>
      <c r="HX61" s="88"/>
      <c r="HY61" s="88"/>
      <c r="HZ61" s="88"/>
      <c r="IA61" s="88"/>
      <c r="IB61" s="88"/>
      <c r="IC61" s="88"/>
      <c r="ID61" s="88"/>
      <c r="IE61" s="88"/>
      <c r="IF61" s="88"/>
      <c r="IG61" s="88"/>
      <c r="IH61" s="88"/>
      <c r="II61" s="88"/>
      <c r="IJ61" s="88"/>
      <c r="IK61" s="88"/>
      <c r="IL61" s="88"/>
      <c r="IM61" s="88"/>
      <c r="IN61" s="88"/>
    </row>
    <row r="62" ht="47.25" customHeight="true" spans="1:8">
      <c r="A62" s="23">
        <v>22401</v>
      </c>
      <c r="B62" s="27" t="s">
        <v>128</v>
      </c>
      <c r="C62" s="26">
        <v>2</v>
      </c>
      <c r="D62" s="26"/>
      <c r="E62" s="26">
        <v>2</v>
      </c>
      <c r="F62" s="26"/>
      <c r="G62" s="26"/>
      <c r="H62" s="26"/>
    </row>
    <row r="63" ht="47.25" customHeight="true" spans="1:8">
      <c r="A63" s="23">
        <v>2240106</v>
      </c>
      <c r="B63" s="28" t="s">
        <v>129</v>
      </c>
      <c r="C63" s="26">
        <v>2</v>
      </c>
      <c r="D63" s="26"/>
      <c r="E63" s="26">
        <v>2</v>
      </c>
      <c r="F63" s="26"/>
      <c r="G63" s="26"/>
      <c r="H63" s="26"/>
    </row>
    <row r="64" ht="47.25" customHeight="true" spans="1:8">
      <c r="A64" s="84"/>
      <c r="B64" s="85" t="s">
        <v>130</v>
      </c>
      <c r="C64" s="26">
        <f>C7+C13+C17+C29+C37+C40+C53+C56+C58+C61</f>
        <v>5467.888644</v>
      </c>
      <c r="D64" s="26">
        <f>D7+D13+D17+D29+D37+D40+D53+D56+D58+D61</f>
        <v>2324.220368</v>
      </c>
      <c r="E64" s="26">
        <f>E7+E13+E17+E29+E37+E40+E53+E56+E58+E61</f>
        <v>3143.668276</v>
      </c>
      <c r="F64" s="26">
        <f>F7+F13+F17+F29+F37+F40+F53+F56+F58+F61</f>
        <v>0</v>
      </c>
      <c r="G64" s="26">
        <f>G7+G13+G17+G29+G37+G40+G53+G56+G58+G61</f>
        <v>0</v>
      </c>
      <c r="H64" s="26"/>
    </row>
    <row r="65" customHeight="true" spans="1:1">
      <c r="A65" s="48" t="s">
        <v>131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true"/>
  <pageMargins left="0.826771653543307" right="0.826771653543307" top="1.10236220472441" bottom="0.590551181102362" header="0.511811023622047" footer="0.511811023622047"/>
  <pageSetup paperSize="9" scale="24" orientation="portrait"/>
  <headerFooter alignWithMargins="0"/>
  <ignoredErrors>
    <ignoredError sqref="E50" formula="true" formulaRange="true"/>
    <ignoredError sqref="C25:C27 C23:C24 C33:E33 C46:C47 C50:D50 C11:H11 C12 F50:H50" formula="true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IP37"/>
  <sheetViews>
    <sheetView showGridLines="0" showZeros="0" view="pageBreakPreview" zoomScale="85" zoomScaleNormal="115" zoomScaleSheetLayoutView="85" topLeftCell="A19" workbookViewId="0">
      <selection activeCell="D6" sqref="D6"/>
    </sheetView>
  </sheetViews>
  <sheetFormatPr defaultColWidth="6.66666666666667" defaultRowHeight="18" customHeight="true"/>
  <cols>
    <col min="1" max="1" width="50.6666666666667" style="42" customWidth="true"/>
    <col min="2" max="2" width="17.6666666666667" style="42" customWidth="true"/>
    <col min="3" max="3" width="50.6666666666667" style="42" customWidth="true"/>
    <col min="4" max="4" width="17.6666666666667" style="42" customWidth="true"/>
    <col min="5" max="157" width="9" style="42" customWidth="true"/>
    <col min="158" max="250" width="9.16666666666667" style="42" customWidth="true"/>
    <col min="251" max="16384" width="6.66666666666667" style="42"/>
  </cols>
  <sheetData>
    <row r="1" ht="24" customHeight="true" spans="1:1">
      <c r="A1" s="18" t="s">
        <v>132</v>
      </c>
    </row>
    <row r="2" ht="42" customHeight="true" spans="1:250">
      <c r="A2" s="19" t="s">
        <v>133</v>
      </c>
      <c r="B2" s="19"/>
      <c r="C2" s="19"/>
      <c r="D2" s="51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</row>
    <row r="3" ht="24" customHeight="true" spans="1:250">
      <c r="A3" s="15"/>
      <c r="B3" s="15"/>
      <c r="C3" s="15"/>
      <c r="D3" s="15" t="s">
        <v>2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</row>
    <row r="4" ht="37.15" customHeight="true" spans="1:250">
      <c r="A4" s="20" t="s">
        <v>3</v>
      </c>
      <c r="B4" s="20"/>
      <c r="C4" s="20" t="s">
        <v>4</v>
      </c>
      <c r="D4" s="20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</row>
    <row r="5" ht="37.15" customHeight="true" spans="1:250">
      <c r="A5" s="20" t="s">
        <v>5</v>
      </c>
      <c r="B5" s="52" t="s">
        <v>6</v>
      </c>
      <c r="C5" s="20" t="s">
        <v>5</v>
      </c>
      <c r="D5" s="52" t="s">
        <v>6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</row>
    <row r="6" ht="30" customHeight="true" spans="1:250">
      <c r="A6" s="23" t="s">
        <v>134</v>
      </c>
      <c r="B6" s="26">
        <f>SUM(B7:B9)</f>
        <v>5305.7688</v>
      </c>
      <c r="C6" s="53" t="s">
        <v>8</v>
      </c>
      <c r="D6" s="26">
        <f>1462.671652+11.497+15.852946</f>
        <v>1490.021598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</row>
    <row r="7" ht="30" customHeight="true" spans="1:250">
      <c r="A7" s="23" t="s">
        <v>135</v>
      </c>
      <c r="B7" s="26">
        <v>5305.6143</v>
      </c>
      <c r="C7" s="53" t="s">
        <v>10</v>
      </c>
      <c r="D7" s="26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</row>
    <row r="8" ht="30" customHeight="true" spans="1:250">
      <c r="A8" s="23" t="s">
        <v>136</v>
      </c>
      <c r="B8" s="26"/>
      <c r="C8" s="53" t="s">
        <v>12</v>
      </c>
      <c r="D8" s="26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</row>
    <row r="9" ht="30" customHeight="true" spans="1:250">
      <c r="A9" s="23" t="s">
        <v>137</v>
      </c>
      <c r="B9" s="26">
        <v>0.1545</v>
      </c>
      <c r="C9" s="53" t="s">
        <v>14</v>
      </c>
      <c r="D9" s="26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</row>
    <row r="10" ht="30" customHeight="true" spans="1:250">
      <c r="A10" s="23" t="s">
        <v>138</v>
      </c>
      <c r="B10" s="26">
        <f>SUM(B11:B13)</f>
        <v>138.072041</v>
      </c>
      <c r="C10" s="53" t="s">
        <v>16</v>
      </c>
      <c r="D10" s="26">
        <v>51.7492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</row>
    <row r="11" ht="30" customHeight="true" spans="1:250">
      <c r="A11" s="23" t="s">
        <v>135</v>
      </c>
      <c r="B11" s="26">
        <v>138.072041</v>
      </c>
      <c r="C11" s="54" t="s">
        <v>18</v>
      </c>
      <c r="D11" s="26">
        <v>418.551584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</row>
    <row r="12" ht="30" customHeight="true" spans="1:250">
      <c r="A12" s="23" t="s">
        <v>136</v>
      </c>
      <c r="B12" s="26"/>
      <c r="C12" s="53" t="s">
        <v>20</v>
      </c>
      <c r="D12" s="26">
        <v>149.772954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</row>
    <row r="13" ht="30" customHeight="true" spans="1:250">
      <c r="A13" s="23" t="s">
        <v>137</v>
      </c>
      <c r="B13" s="55"/>
      <c r="C13" s="53" t="s">
        <v>22</v>
      </c>
      <c r="D13" s="26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</row>
    <row r="14" ht="30" customHeight="true" spans="1:250">
      <c r="A14" s="50"/>
      <c r="B14" s="55"/>
      <c r="C14" s="53" t="s">
        <v>24</v>
      </c>
      <c r="D14" s="26">
        <v>500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</row>
    <row r="15" ht="30" customHeight="true" spans="1:250">
      <c r="A15" s="56"/>
      <c r="B15" s="55"/>
      <c r="C15" s="53" t="s">
        <v>25</v>
      </c>
      <c r="D15" s="26">
        <f>2695.015964+122.155741</f>
        <v>2817.171705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</row>
    <row r="16" ht="30" customHeight="true" spans="1:250">
      <c r="A16" s="23"/>
      <c r="B16" s="55"/>
      <c r="C16" s="53" t="s">
        <v>26</v>
      </c>
      <c r="D16" s="26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</row>
    <row r="17" ht="30" customHeight="true" spans="1:250">
      <c r="A17" s="23"/>
      <c r="B17" s="55"/>
      <c r="C17" s="53" t="s">
        <v>27</v>
      </c>
      <c r="D17" s="26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</row>
    <row r="18" ht="30" customHeight="true" spans="1:250">
      <c r="A18" s="23"/>
      <c r="B18" s="26"/>
      <c r="C18" s="53" t="s">
        <v>28</v>
      </c>
      <c r="D18" s="26">
        <v>4.4193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</row>
    <row r="19" ht="30" customHeight="true" spans="1:250">
      <c r="A19" s="23"/>
      <c r="B19" s="26"/>
      <c r="C19" s="53" t="s">
        <v>29</v>
      </c>
      <c r="D19" s="26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</row>
    <row r="20" ht="30" customHeight="true" spans="1:250">
      <c r="A20" s="23"/>
      <c r="B20" s="26"/>
      <c r="C20" s="53" t="s">
        <v>30</v>
      </c>
      <c r="D20" s="57">
        <v>10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  <c r="GC20" s="72"/>
      <c r="GD20" s="72"/>
      <c r="GE20" s="72"/>
      <c r="GF20" s="72"/>
      <c r="GG20" s="72"/>
      <c r="GH20" s="72"/>
      <c r="GI20" s="72"/>
      <c r="GJ20" s="72"/>
      <c r="GK20" s="72"/>
      <c r="GL20" s="72"/>
      <c r="GM20" s="72"/>
      <c r="GN20" s="72"/>
      <c r="GO20" s="72"/>
      <c r="GP20" s="72"/>
      <c r="GQ20" s="72"/>
      <c r="GR20" s="72"/>
      <c r="GS20" s="72"/>
      <c r="GT20" s="72"/>
      <c r="GU20" s="72"/>
      <c r="GV20" s="72"/>
      <c r="GW20" s="72"/>
      <c r="GX20" s="72"/>
      <c r="GY20" s="72"/>
      <c r="GZ20" s="72"/>
      <c r="HA20" s="72"/>
      <c r="HB20" s="72"/>
      <c r="HC20" s="72"/>
      <c r="HD20" s="72"/>
      <c r="HE20" s="72"/>
      <c r="HF20" s="72"/>
      <c r="HG20" s="72"/>
      <c r="HH20" s="72"/>
      <c r="HI20" s="72"/>
      <c r="HJ20" s="72"/>
      <c r="HK20" s="72"/>
      <c r="HL20" s="72"/>
      <c r="HM20" s="72"/>
      <c r="HN20" s="72"/>
      <c r="HO20" s="72"/>
      <c r="HP20" s="72"/>
      <c r="HQ20" s="72"/>
      <c r="HR20" s="72"/>
      <c r="HS20" s="72"/>
      <c r="HT20" s="72"/>
      <c r="HU20" s="72"/>
      <c r="HV20" s="72"/>
      <c r="HW20" s="72"/>
      <c r="HX20" s="72"/>
      <c r="HY20" s="72"/>
      <c r="HZ20" s="72"/>
      <c r="IA20" s="72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</row>
    <row r="21" ht="30" customHeight="true" spans="1:250">
      <c r="A21" s="23"/>
      <c r="B21" s="26"/>
      <c r="C21" s="53" t="s">
        <v>31</v>
      </c>
      <c r="D21" s="57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  <c r="GC21" s="72"/>
      <c r="GD21" s="72"/>
      <c r="GE21" s="72"/>
      <c r="GF21" s="72"/>
      <c r="GG21" s="72"/>
      <c r="GH21" s="72"/>
      <c r="GI21" s="72"/>
      <c r="GJ21" s="72"/>
      <c r="GK21" s="72"/>
      <c r="GL21" s="72"/>
      <c r="GM21" s="72"/>
      <c r="GN21" s="72"/>
      <c r="GO21" s="72"/>
      <c r="GP21" s="72"/>
      <c r="GQ21" s="72"/>
      <c r="GR21" s="72"/>
      <c r="GS21" s="72"/>
      <c r="GT21" s="72"/>
      <c r="GU21" s="72"/>
      <c r="GV21" s="72"/>
      <c r="GW21" s="72"/>
      <c r="GX21" s="72"/>
      <c r="GY21" s="72"/>
      <c r="GZ21" s="72"/>
      <c r="HA21" s="72"/>
      <c r="HB21" s="72"/>
      <c r="HC21" s="72"/>
      <c r="HD21" s="72"/>
      <c r="HE21" s="72"/>
      <c r="HF21" s="72"/>
      <c r="HG21" s="72"/>
      <c r="HH21" s="72"/>
      <c r="HI21" s="72"/>
      <c r="HJ21" s="72"/>
      <c r="HK21" s="72"/>
      <c r="HL21" s="72"/>
      <c r="HM21" s="72"/>
      <c r="HN21" s="72"/>
      <c r="HO21" s="72"/>
      <c r="HP21" s="72"/>
      <c r="HQ21" s="72"/>
      <c r="HR21" s="72"/>
      <c r="HS21" s="72"/>
      <c r="HT21" s="72"/>
      <c r="HU21" s="72"/>
      <c r="HV21" s="72"/>
      <c r="HW21" s="72"/>
      <c r="HX21" s="72"/>
      <c r="HY21" s="72"/>
      <c r="HZ21" s="72"/>
      <c r="IA21" s="72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</row>
    <row r="22" ht="30" customHeight="true" spans="1:250">
      <c r="A22" s="23"/>
      <c r="B22" s="26"/>
      <c r="C22" s="58" t="s">
        <v>32</v>
      </c>
      <c r="D22" s="26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</row>
    <row r="23" ht="30" customHeight="true" spans="1:250">
      <c r="A23" s="23"/>
      <c r="B23" s="26"/>
      <c r="C23" s="58" t="s">
        <v>33</v>
      </c>
      <c r="D23" s="5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  <c r="GC23" s="72"/>
      <c r="GD23" s="72"/>
      <c r="GE23" s="72"/>
      <c r="GF23" s="72"/>
      <c r="GG23" s="72"/>
      <c r="GH23" s="72"/>
      <c r="GI23" s="72"/>
      <c r="GJ23" s="72"/>
      <c r="GK23" s="72"/>
      <c r="GL23" s="72"/>
      <c r="GM23" s="72"/>
      <c r="GN23" s="72"/>
      <c r="GO23" s="72"/>
      <c r="GP23" s="72"/>
      <c r="GQ23" s="72"/>
      <c r="GR23" s="72"/>
      <c r="GS23" s="72"/>
      <c r="GT23" s="72"/>
      <c r="GU23" s="72"/>
      <c r="GV23" s="72"/>
      <c r="GW23" s="72"/>
      <c r="GX23" s="72"/>
      <c r="GY23" s="72"/>
      <c r="GZ23" s="72"/>
      <c r="HA23" s="72"/>
      <c r="HB23" s="72"/>
      <c r="HC23" s="72"/>
      <c r="HD23" s="72"/>
      <c r="HE23" s="72"/>
      <c r="HF23" s="72"/>
      <c r="HG23" s="72"/>
      <c r="HH23" s="72"/>
      <c r="HI23" s="72"/>
      <c r="HJ23" s="72"/>
      <c r="HK23" s="72"/>
      <c r="HL23" s="72"/>
      <c r="HM23" s="72"/>
      <c r="HN23" s="72"/>
      <c r="HO23" s="72"/>
      <c r="HP23" s="72"/>
      <c r="HQ23" s="72"/>
      <c r="HR23" s="72"/>
      <c r="HS23" s="72"/>
      <c r="HT23" s="72"/>
      <c r="HU23" s="72"/>
      <c r="HV23" s="72"/>
      <c r="HW23" s="72"/>
      <c r="HX23" s="72"/>
      <c r="HY23" s="72"/>
      <c r="HZ23" s="72"/>
      <c r="IA23" s="72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</row>
    <row r="24" ht="31.15" customHeight="true" spans="1:250">
      <c r="A24" s="23"/>
      <c r="B24" s="26"/>
      <c r="C24" s="58" t="s">
        <v>34</v>
      </c>
      <c r="D24" s="59">
        <v>2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  <c r="GC24" s="72"/>
      <c r="GD24" s="72"/>
      <c r="GE24" s="72"/>
      <c r="GF24" s="72"/>
      <c r="GG24" s="72"/>
      <c r="GH24" s="72"/>
      <c r="GI24" s="72"/>
      <c r="GJ24" s="72"/>
      <c r="GK24" s="72"/>
      <c r="GL24" s="72"/>
      <c r="GM24" s="72"/>
      <c r="GN24" s="72"/>
      <c r="GO24" s="72"/>
      <c r="GP24" s="72"/>
      <c r="GQ24" s="72"/>
      <c r="GR24" s="72"/>
      <c r="GS24" s="72"/>
      <c r="GT24" s="72"/>
      <c r="GU24" s="72"/>
      <c r="GV24" s="72"/>
      <c r="GW24" s="72"/>
      <c r="GX24" s="72"/>
      <c r="GY24" s="72"/>
      <c r="GZ24" s="72"/>
      <c r="HA24" s="72"/>
      <c r="HB24" s="72"/>
      <c r="HC24" s="72"/>
      <c r="HD24" s="72"/>
      <c r="HE24" s="72"/>
      <c r="HF24" s="72"/>
      <c r="HG24" s="72"/>
      <c r="HH24" s="72"/>
      <c r="HI24" s="72"/>
      <c r="HJ24" s="72"/>
      <c r="HK24" s="72"/>
      <c r="HL24" s="72"/>
      <c r="HM24" s="72"/>
      <c r="HN24" s="72"/>
      <c r="HO24" s="72"/>
      <c r="HP24" s="72"/>
      <c r="HQ24" s="72"/>
      <c r="HR24" s="72"/>
      <c r="HS24" s="72"/>
      <c r="HT24" s="72"/>
      <c r="HU24" s="72"/>
      <c r="HV24" s="72"/>
      <c r="HW24" s="72"/>
      <c r="HX24" s="72"/>
      <c r="HY24" s="72"/>
      <c r="HZ24" s="72"/>
      <c r="IA24" s="72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</row>
    <row r="25" ht="31.15" customHeight="true" spans="1:250">
      <c r="A25" s="23"/>
      <c r="B25" s="26"/>
      <c r="C25" s="58" t="s">
        <v>35</v>
      </c>
      <c r="D25" s="5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  <c r="GC25" s="72"/>
      <c r="GD25" s="72"/>
      <c r="GE25" s="72"/>
      <c r="GF25" s="72"/>
      <c r="GG25" s="72"/>
      <c r="GH25" s="72"/>
      <c r="GI25" s="72"/>
      <c r="GJ25" s="72"/>
      <c r="GK25" s="72"/>
      <c r="GL25" s="72"/>
      <c r="GM25" s="72"/>
      <c r="GN25" s="72"/>
      <c r="GO25" s="72"/>
      <c r="GP25" s="72"/>
      <c r="GQ25" s="72"/>
      <c r="GR25" s="72"/>
      <c r="GS25" s="72"/>
      <c r="GT25" s="72"/>
      <c r="GU25" s="72"/>
      <c r="GV25" s="72"/>
      <c r="GW25" s="72"/>
      <c r="GX25" s="72"/>
      <c r="GY25" s="72"/>
      <c r="GZ25" s="72"/>
      <c r="HA25" s="72"/>
      <c r="HB25" s="72"/>
      <c r="HC25" s="72"/>
      <c r="HD25" s="72"/>
      <c r="HE25" s="72"/>
      <c r="HF25" s="72"/>
      <c r="HG25" s="72"/>
      <c r="HH25" s="72"/>
      <c r="HI25" s="72"/>
      <c r="HJ25" s="72"/>
      <c r="HK25" s="72"/>
      <c r="HL25" s="72"/>
      <c r="HM25" s="72"/>
      <c r="HN25" s="72"/>
      <c r="HO25" s="72"/>
      <c r="HP25" s="72"/>
      <c r="HQ25" s="72"/>
      <c r="HR25" s="72"/>
      <c r="HS25" s="72"/>
      <c r="HT25" s="72"/>
      <c r="HU25" s="72"/>
      <c r="HV25" s="72"/>
      <c r="HW25" s="72"/>
      <c r="HX25" s="72"/>
      <c r="HY25" s="72"/>
      <c r="HZ25" s="72"/>
      <c r="IA25" s="72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</row>
    <row r="26" ht="31.15" customHeight="true" spans="1:250">
      <c r="A26" s="23"/>
      <c r="B26" s="26"/>
      <c r="C26" s="58" t="s">
        <v>36</v>
      </c>
      <c r="D26" s="5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  <c r="GC26" s="72"/>
      <c r="GD26" s="72"/>
      <c r="GE26" s="72"/>
      <c r="GF26" s="72"/>
      <c r="GG26" s="72"/>
      <c r="GH26" s="72"/>
      <c r="GI26" s="72"/>
      <c r="GJ26" s="72"/>
      <c r="GK26" s="72"/>
      <c r="GL26" s="72"/>
      <c r="GM26" s="72"/>
      <c r="GN26" s="72"/>
      <c r="GO26" s="72"/>
      <c r="GP26" s="72"/>
      <c r="GQ26" s="72"/>
      <c r="GR26" s="72"/>
      <c r="GS26" s="72"/>
      <c r="GT26" s="72"/>
      <c r="GU26" s="72"/>
      <c r="GV26" s="72"/>
      <c r="GW26" s="72"/>
      <c r="GX26" s="72"/>
      <c r="GY26" s="72"/>
      <c r="GZ26" s="72"/>
      <c r="HA26" s="72"/>
      <c r="HB26" s="72"/>
      <c r="HC26" s="72"/>
      <c r="HD26" s="72"/>
      <c r="HE26" s="72"/>
      <c r="HF26" s="72"/>
      <c r="HG26" s="72"/>
      <c r="HH26" s="72"/>
      <c r="HI26" s="72"/>
      <c r="HJ26" s="72"/>
      <c r="HK26" s="72"/>
      <c r="HL26" s="72"/>
      <c r="HM26" s="72"/>
      <c r="HN26" s="72"/>
      <c r="HO26" s="72"/>
      <c r="HP26" s="72"/>
      <c r="HQ26" s="72"/>
      <c r="HR26" s="72"/>
      <c r="HS26" s="72"/>
      <c r="HT26" s="72"/>
      <c r="HU26" s="72"/>
      <c r="HV26" s="72"/>
      <c r="HW26" s="72"/>
      <c r="HX26" s="72"/>
      <c r="HY26" s="72"/>
      <c r="HZ26" s="72"/>
      <c r="IA26" s="72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</row>
    <row r="27" ht="31.15" customHeight="true" spans="1:250">
      <c r="A27" s="23"/>
      <c r="B27" s="26"/>
      <c r="C27" s="58" t="s">
        <v>37</v>
      </c>
      <c r="D27" s="59">
        <v>0.1545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  <c r="GC27" s="72"/>
      <c r="GD27" s="72"/>
      <c r="GE27" s="72"/>
      <c r="GF27" s="72"/>
      <c r="GG27" s="72"/>
      <c r="GH27" s="72"/>
      <c r="GI27" s="72"/>
      <c r="GJ27" s="72"/>
      <c r="GK27" s="72"/>
      <c r="GL27" s="72"/>
      <c r="GM27" s="72"/>
      <c r="GN27" s="72"/>
      <c r="GO27" s="72"/>
      <c r="GP27" s="72"/>
      <c r="GQ27" s="72"/>
      <c r="GR27" s="72"/>
      <c r="GS27" s="72"/>
      <c r="GT27" s="72"/>
      <c r="GU27" s="72"/>
      <c r="GV27" s="72"/>
      <c r="GW27" s="72"/>
      <c r="GX27" s="72"/>
      <c r="GY27" s="72"/>
      <c r="GZ27" s="72"/>
      <c r="HA27" s="72"/>
      <c r="HB27" s="72"/>
      <c r="HC27" s="72"/>
      <c r="HD27" s="72"/>
      <c r="HE27" s="72"/>
      <c r="HF27" s="72"/>
      <c r="HG27" s="72"/>
      <c r="HH27" s="72"/>
      <c r="HI27" s="72"/>
      <c r="HJ27" s="72"/>
      <c r="HK27" s="72"/>
      <c r="HL27" s="72"/>
      <c r="HM27" s="72"/>
      <c r="HN27" s="72"/>
      <c r="HO27" s="72"/>
      <c r="HP27" s="72"/>
      <c r="HQ27" s="72"/>
      <c r="HR27" s="72"/>
      <c r="HS27" s="72"/>
      <c r="HT27" s="72"/>
      <c r="HU27" s="72"/>
      <c r="HV27" s="72"/>
      <c r="HW27" s="72"/>
      <c r="HX27" s="72"/>
      <c r="HY27" s="72"/>
      <c r="HZ27" s="72"/>
      <c r="IA27" s="72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</row>
    <row r="28" ht="30" customHeight="true" spans="1:250">
      <c r="A28" s="23"/>
      <c r="B28" s="26"/>
      <c r="C28" s="23"/>
      <c r="D28" s="26"/>
      <c r="E28" s="70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</row>
    <row r="29" ht="30" customHeight="true" spans="1:250">
      <c r="A29" s="60"/>
      <c r="B29" s="26"/>
      <c r="C29" s="23" t="s">
        <v>139</v>
      </c>
      <c r="D29" s="26">
        <v>0</v>
      </c>
      <c r="E29" s="70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</row>
    <row r="30" ht="30" customHeight="true" spans="1:250">
      <c r="A30" s="60"/>
      <c r="B30" s="26"/>
      <c r="C30" s="26"/>
      <c r="D30" s="26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</row>
    <row r="31" ht="30" customHeight="true" spans="1:250">
      <c r="A31" s="50" t="s">
        <v>42</v>
      </c>
      <c r="B31" s="26">
        <v>5443.9</v>
      </c>
      <c r="C31" s="50" t="s">
        <v>43</v>
      </c>
      <c r="D31" s="26">
        <v>5443.9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  <c r="GC31" s="72"/>
      <c r="GD31" s="72"/>
      <c r="GE31" s="72"/>
      <c r="GF31" s="72"/>
      <c r="GG31" s="72"/>
      <c r="GH31" s="72"/>
      <c r="GI31" s="72"/>
      <c r="GJ31" s="72"/>
      <c r="GK31" s="72"/>
      <c r="GL31" s="72"/>
      <c r="GM31" s="72"/>
      <c r="GN31" s="72"/>
      <c r="GO31" s="72"/>
      <c r="GP31" s="72"/>
      <c r="GQ31" s="72"/>
      <c r="GR31" s="72"/>
      <c r="GS31" s="72"/>
      <c r="GT31" s="72"/>
      <c r="GU31" s="72"/>
      <c r="GV31" s="72"/>
      <c r="GW31" s="72"/>
      <c r="GX31" s="72"/>
      <c r="GY31" s="72"/>
      <c r="GZ31" s="72"/>
      <c r="HA31" s="72"/>
      <c r="HB31" s="72"/>
      <c r="HC31" s="72"/>
      <c r="HD31" s="72"/>
      <c r="HE31" s="72"/>
      <c r="HF31" s="72"/>
      <c r="HG31" s="72"/>
      <c r="HH31" s="72"/>
      <c r="HI31" s="72"/>
      <c r="HJ31" s="72"/>
      <c r="HK31" s="72"/>
      <c r="HL31" s="72"/>
      <c r="HM31" s="72"/>
      <c r="HN31" s="72"/>
      <c r="HO31" s="72"/>
      <c r="HP31" s="72"/>
      <c r="HQ31" s="72"/>
      <c r="HR31" s="72"/>
      <c r="HS31" s="72"/>
      <c r="HT31" s="72"/>
      <c r="HU31" s="72"/>
      <c r="HV31" s="72"/>
      <c r="HW31" s="72"/>
      <c r="HX31" s="72"/>
      <c r="HY31" s="72"/>
      <c r="HZ31" s="72"/>
      <c r="IA31" s="72"/>
      <c r="IB31" s="72"/>
      <c r="IC31" s="72"/>
      <c r="ID31" s="72"/>
      <c r="IE31" s="72"/>
      <c r="IF31" s="72"/>
      <c r="IG31" s="72"/>
      <c r="IH31" s="72"/>
      <c r="II31" s="72"/>
      <c r="IJ31" s="72"/>
      <c r="IK31" s="72"/>
      <c r="IL31" s="72"/>
      <c r="IM31" s="72"/>
      <c r="IN31" s="72"/>
      <c r="IO31" s="72"/>
      <c r="IP31" s="72"/>
    </row>
    <row r="32" ht="27" customHeight="true" spans="1:250">
      <c r="A32" s="30"/>
      <c r="B32" s="61"/>
      <c r="C32" s="62"/>
      <c r="D32" s="63">
        <v>0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  <c r="IL32" s="72"/>
      <c r="IM32" s="72"/>
      <c r="IN32" s="72"/>
      <c r="IO32" s="72"/>
      <c r="IP32" s="72"/>
    </row>
    <row r="33" ht="27.75" customHeight="true" spans="1:250">
      <c r="A33" s="64"/>
      <c r="B33" s="65"/>
      <c r="C33" s="64"/>
      <c r="D33" s="65"/>
      <c r="E33" s="64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2"/>
      <c r="IN33" s="72"/>
      <c r="IO33" s="72"/>
      <c r="IP33" s="72"/>
    </row>
    <row r="34" ht="27.75" customHeight="true" spans="1:250">
      <c r="A34" s="66"/>
      <c r="B34" s="67"/>
      <c r="C34" s="67"/>
      <c r="D34" s="67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</row>
    <row r="35" ht="27.75" customHeight="true" spans="1:250">
      <c r="A35" s="67"/>
      <c r="B35" s="67"/>
      <c r="C35" s="67"/>
      <c r="D35" s="67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</row>
    <row r="36" ht="27.75" customHeight="true" spans="1:250">
      <c r="A36" s="67"/>
      <c r="B36" s="67"/>
      <c r="C36" s="67"/>
      <c r="D36" s="67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</row>
    <row r="37" ht="27.75" customHeight="true" spans="1:250">
      <c r="A37" s="67"/>
      <c r="B37" s="67"/>
      <c r="C37" s="67"/>
      <c r="D37" s="67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73"/>
      <c r="IN37" s="73"/>
      <c r="IO37" s="73"/>
      <c r="IP37" s="73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true"/>
  </sheetPr>
  <dimension ref="A1:IK61"/>
  <sheetViews>
    <sheetView showGridLines="0" showZeros="0" view="pageBreakPreview" zoomScale="85" zoomScaleNormal="115" zoomScaleSheetLayoutView="85" topLeftCell="A30" workbookViewId="0">
      <selection activeCell="D60" sqref="D60"/>
    </sheetView>
  </sheetViews>
  <sheetFormatPr defaultColWidth="9.16666666666667" defaultRowHeight="27.75" customHeight="true"/>
  <cols>
    <col min="1" max="1" width="16.8333333333333" style="17" customWidth="true"/>
    <col min="2" max="2" width="29.5" style="17" customWidth="true"/>
    <col min="3" max="6" width="15.5" style="17" customWidth="true"/>
    <col min="7" max="7" width="19.8333333333333" style="17" customWidth="true"/>
    <col min="8" max="245" width="7.66666666666667" style="17" customWidth="true"/>
    <col min="246" max="16384" width="9.16666666666667" style="42"/>
  </cols>
  <sheetData>
    <row r="1" customHeight="true" spans="1:3">
      <c r="A1" s="18" t="s">
        <v>140</v>
      </c>
      <c r="B1" s="18"/>
      <c r="C1" s="18"/>
    </row>
    <row r="2" s="14" customFormat="true" ht="34.5" customHeight="true" spans="1:7">
      <c r="A2" s="19" t="s">
        <v>141</v>
      </c>
      <c r="B2" s="19"/>
      <c r="C2" s="19"/>
      <c r="D2" s="19"/>
      <c r="E2" s="19"/>
      <c r="F2" s="19"/>
      <c r="G2" s="19"/>
    </row>
    <row r="3" s="15" customFormat="true" ht="30.75" customHeight="true" spans="7:7">
      <c r="G3" s="15" t="s">
        <v>2</v>
      </c>
    </row>
    <row r="4" s="16" customFormat="true" ht="40.15" customHeight="true" spans="1:245">
      <c r="A4" s="20" t="s">
        <v>66</v>
      </c>
      <c r="B4" s="20" t="s">
        <v>67</v>
      </c>
      <c r="C4" s="20" t="s">
        <v>49</v>
      </c>
      <c r="D4" s="21" t="s">
        <v>69</v>
      </c>
      <c r="E4" s="21"/>
      <c r="F4" s="21"/>
      <c r="G4" s="50" t="s">
        <v>70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</row>
    <row r="5" s="16" customFormat="true" ht="40.15" customHeight="true" spans="1:245">
      <c r="A5" s="20"/>
      <c r="B5" s="20"/>
      <c r="C5" s="20"/>
      <c r="D5" s="20" t="s">
        <v>142</v>
      </c>
      <c r="E5" s="20" t="s">
        <v>143</v>
      </c>
      <c r="F5" s="20" t="s">
        <v>144</v>
      </c>
      <c r="G5" s="50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</row>
    <row r="6" ht="35.1" customHeight="true" spans="1:7">
      <c r="A6" s="43">
        <v>201</v>
      </c>
      <c r="B6" s="44" t="s">
        <v>74</v>
      </c>
      <c r="C6" s="45">
        <f>D6+G6</f>
        <v>1490.021598</v>
      </c>
      <c r="D6" s="45">
        <f>D7+D10</f>
        <v>1405.036422</v>
      </c>
      <c r="E6" s="45">
        <f>E7+E10</f>
        <v>1275.954256</v>
      </c>
      <c r="F6" s="45">
        <f>F7+F10</f>
        <v>129.082166</v>
      </c>
      <c r="G6" s="45">
        <f>G7+G10</f>
        <v>84.985176</v>
      </c>
    </row>
    <row r="7" ht="35.1" customHeight="true" spans="1:7">
      <c r="A7" s="43">
        <v>20103</v>
      </c>
      <c r="B7" s="46" t="s">
        <v>75</v>
      </c>
      <c r="C7" s="45">
        <f>D7+G7</f>
        <v>1454.344598</v>
      </c>
      <c r="D7" s="45">
        <f>SUM(D8:D9)</f>
        <v>1393.539422</v>
      </c>
      <c r="E7" s="45">
        <f>SUM(E8:E9)</f>
        <v>1275.954256</v>
      </c>
      <c r="F7" s="45">
        <f>SUM(F8:F9)</f>
        <v>117.585166</v>
      </c>
      <c r="G7" s="45">
        <f>SUM(G8:G9)</f>
        <v>60.805176</v>
      </c>
    </row>
    <row r="8" ht="35.1" customHeight="true" spans="1:7">
      <c r="A8" s="43">
        <v>2010301</v>
      </c>
      <c r="B8" s="47" t="s">
        <v>76</v>
      </c>
      <c r="C8" s="45">
        <f>D8+G8</f>
        <v>1049.08152</v>
      </c>
      <c r="D8" s="45">
        <f>988.276344</f>
        <v>988.276344</v>
      </c>
      <c r="E8" s="26">
        <v>870.691178</v>
      </c>
      <c r="F8" s="26">
        <f>117.585166</f>
        <v>117.585166</v>
      </c>
      <c r="G8" s="45">
        <f>44.95223+15.852946</f>
        <v>60.805176</v>
      </c>
    </row>
    <row r="9" ht="35.1" customHeight="true" spans="1:7">
      <c r="A9" s="43">
        <v>2010350</v>
      </c>
      <c r="B9" s="47" t="s">
        <v>77</v>
      </c>
      <c r="C9" s="45">
        <f>D9+G9</f>
        <v>405.263078</v>
      </c>
      <c r="D9" s="45">
        <v>405.263078</v>
      </c>
      <c r="E9" s="26">
        <v>405.263078</v>
      </c>
      <c r="F9" s="26"/>
      <c r="G9" s="45"/>
    </row>
    <row r="10" ht="35.1" customHeight="true" spans="1:7">
      <c r="A10" s="23">
        <v>20138</v>
      </c>
      <c r="B10" s="27" t="s">
        <v>78</v>
      </c>
      <c r="C10" s="45">
        <f>C11</f>
        <v>35.677</v>
      </c>
      <c r="D10" s="45">
        <f>D11</f>
        <v>11.497</v>
      </c>
      <c r="E10" s="45">
        <f>E11</f>
        <v>0</v>
      </c>
      <c r="F10" s="45">
        <f>F11</f>
        <v>11.497</v>
      </c>
      <c r="G10" s="45">
        <f>G11</f>
        <v>24.18</v>
      </c>
    </row>
    <row r="11" ht="35.1" customHeight="true" spans="1:7">
      <c r="A11" s="43">
        <v>2013899</v>
      </c>
      <c r="B11" s="47" t="s">
        <v>79</v>
      </c>
      <c r="C11" s="45">
        <f t="shared" ref="C11:C30" si="0">D11+G11</f>
        <v>35.677</v>
      </c>
      <c r="D11" s="45">
        <v>11.497</v>
      </c>
      <c r="E11" s="45"/>
      <c r="F11" s="26">
        <v>11.497</v>
      </c>
      <c r="G11" s="45">
        <v>24.18</v>
      </c>
    </row>
    <row r="12" ht="35.1" customHeight="true" spans="1:7">
      <c r="A12" s="43">
        <v>207</v>
      </c>
      <c r="B12" s="44" t="s">
        <v>80</v>
      </c>
      <c r="C12" s="45">
        <f t="shared" si="0"/>
        <v>51.7492</v>
      </c>
      <c r="D12" s="45">
        <f>D13</f>
        <v>0</v>
      </c>
      <c r="E12" s="45"/>
      <c r="F12" s="45"/>
      <c r="G12" s="45">
        <f>G13</f>
        <v>51.7492</v>
      </c>
    </row>
    <row r="13" ht="35.1" customHeight="true" spans="1:7">
      <c r="A13" s="43">
        <v>20701</v>
      </c>
      <c r="B13" s="46" t="s">
        <v>81</v>
      </c>
      <c r="C13" s="45">
        <f t="shared" si="0"/>
        <v>51.7492</v>
      </c>
      <c r="D13" s="45">
        <f>SUM(D14:D15)</f>
        <v>0</v>
      </c>
      <c r="E13" s="26"/>
      <c r="F13" s="26"/>
      <c r="G13" s="45">
        <f>SUM(G14:G15)</f>
        <v>51.7492</v>
      </c>
    </row>
    <row r="14" ht="35.1" customHeight="true" spans="1:7">
      <c r="A14" s="43">
        <v>2070109</v>
      </c>
      <c r="B14" s="47" t="s">
        <v>82</v>
      </c>
      <c r="C14" s="45">
        <f t="shared" si="0"/>
        <v>40.6252</v>
      </c>
      <c r="D14" s="45"/>
      <c r="E14" s="26"/>
      <c r="F14" s="26"/>
      <c r="G14" s="45">
        <v>40.6252</v>
      </c>
    </row>
    <row r="15" ht="35.1" customHeight="true" spans="1:7">
      <c r="A15" s="43">
        <v>2070199</v>
      </c>
      <c r="B15" s="47" t="s">
        <v>83</v>
      </c>
      <c r="C15" s="45">
        <f t="shared" si="0"/>
        <v>11.124</v>
      </c>
      <c r="D15" s="45"/>
      <c r="E15" s="26"/>
      <c r="F15" s="26"/>
      <c r="G15" s="45">
        <v>11.124</v>
      </c>
    </row>
    <row r="16" ht="35.1" customHeight="true" spans="1:7">
      <c r="A16" s="43">
        <v>208</v>
      </c>
      <c r="B16" s="44" t="s">
        <v>84</v>
      </c>
      <c r="C16" s="45">
        <f t="shared" si="0"/>
        <v>418.551584</v>
      </c>
      <c r="D16" s="45">
        <f>D17+D22+D24+D26</f>
        <v>341.991584</v>
      </c>
      <c r="E16" s="45">
        <f>E17+E22+E24+E26</f>
        <v>341.991584</v>
      </c>
      <c r="F16" s="45">
        <f>F17+F22+F24+F26</f>
        <v>0</v>
      </c>
      <c r="G16" s="45">
        <f>G17+G22+G24+G26</f>
        <v>76.56</v>
      </c>
    </row>
    <row r="17" ht="35.1" customHeight="true" spans="1:7">
      <c r="A17" s="43">
        <v>20805</v>
      </c>
      <c r="B17" s="46" t="s">
        <v>85</v>
      </c>
      <c r="C17" s="45">
        <f t="shared" si="0"/>
        <v>195.781584</v>
      </c>
      <c r="D17" s="45">
        <f>SUM(D18:D21)</f>
        <v>195.781584</v>
      </c>
      <c r="E17" s="45">
        <f>SUM(E18:E21)</f>
        <v>195.781584</v>
      </c>
      <c r="F17" s="45">
        <f>SUM(F18:F21)</f>
        <v>0</v>
      </c>
      <c r="G17" s="45">
        <f>SUM(G18:G21)</f>
        <v>0</v>
      </c>
    </row>
    <row r="18" ht="35.1" customHeight="true" spans="1:7">
      <c r="A18" s="43">
        <v>2080501</v>
      </c>
      <c r="B18" s="47" t="s">
        <v>86</v>
      </c>
      <c r="C18" s="45">
        <f t="shared" si="0"/>
        <v>7.0632</v>
      </c>
      <c r="D18" s="45">
        <v>7.0632</v>
      </c>
      <c r="E18" s="45">
        <v>7.0632</v>
      </c>
      <c r="F18" s="26"/>
      <c r="G18" s="45"/>
    </row>
    <row r="19" ht="35.1" customHeight="true" spans="1:7">
      <c r="A19" s="43">
        <v>2080502</v>
      </c>
      <c r="B19" s="47" t="s">
        <v>87</v>
      </c>
      <c r="C19" s="45">
        <f t="shared" si="0"/>
        <v>11.472</v>
      </c>
      <c r="D19" s="45">
        <v>11.472</v>
      </c>
      <c r="E19" s="45">
        <v>11.472</v>
      </c>
      <c r="F19" s="26"/>
      <c r="G19" s="45"/>
    </row>
    <row r="20" ht="57.75" customHeight="true" spans="1:7">
      <c r="A20" s="43">
        <v>2080505</v>
      </c>
      <c r="B20" s="47" t="s">
        <v>88</v>
      </c>
      <c r="C20" s="45">
        <f t="shared" si="0"/>
        <v>118.164256</v>
      </c>
      <c r="D20" s="45">
        <v>118.164256</v>
      </c>
      <c r="E20" s="45">
        <v>118.164256</v>
      </c>
      <c r="F20" s="26"/>
      <c r="G20" s="45"/>
    </row>
    <row r="21" ht="35.1" customHeight="true" spans="1:7">
      <c r="A21" s="43">
        <v>2080506</v>
      </c>
      <c r="B21" s="47" t="s">
        <v>89</v>
      </c>
      <c r="C21" s="45">
        <f t="shared" si="0"/>
        <v>59.082128</v>
      </c>
      <c r="D21" s="45">
        <v>59.082128</v>
      </c>
      <c r="E21" s="45">
        <v>59.082128</v>
      </c>
      <c r="F21" s="26"/>
      <c r="G21" s="45"/>
    </row>
    <row r="22" ht="35.1" customHeight="true" spans="1:7">
      <c r="A22" s="43">
        <v>20808</v>
      </c>
      <c r="B22" s="46" t="s">
        <v>90</v>
      </c>
      <c r="C22" s="45">
        <f t="shared" si="0"/>
        <v>60</v>
      </c>
      <c r="D22" s="45">
        <f>D23</f>
        <v>0</v>
      </c>
      <c r="E22" s="26"/>
      <c r="F22" s="26"/>
      <c r="G22" s="45">
        <f>G23</f>
        <v>60</v>
      </c>
    </row>
    <row r="23" ht="35.1" customHeight="true" spans="1:7">
      <c r="A23" s="43">
        <v>2080805</v>
      </c>
      <c r="B23" s="47" t="s">
        <v>91</v>
      </c>
      <c r="C23" s="45">
        <f t="shared" si="0"/>
        <v>60</v>
      </c>
      <c r="D23" s="45"/>
      <c r="E23" s="26"/>
      <c r="F23" s="26"/>
      <c r="G23" s="45">
        <v>60</v>
      </c>
    </row>
    <row r="24" ht="35.1" customHeight="true" spans="1:7">
      <c r="A24" s="43">
        <v>20809</v>
      </c>
      <c r="B24" s="46" t="s">
        <v>92</v>
      </c>
      <c r="C24" s="45">
        <f t="shared" si="0"/>
        <v>146.21</v>
      </c>
      <c r="D24" s="45">
        <f>D25</f>
        <v>146.21</v>
      </c>
      <c r="E24" s="45">
        <f>E25</f>
        <v>146.21</v>
      </c>
      <c r="F24" s="45">
        <f>F25</f>
        <v>0</v>
      </c>
      <c r="G24" s="45">
        <f>G25</f>
        <v>0</v>
      </c>
    </row>
    <row r="25" ht="35.1" customHeight="true" spans="1:7">
      <c r="A25" s="43">
        <v>2080999</v>
      </c>
      <c r="B25" s="47" t="s">
        <v>93</v>
      </c>
      <c r="C25" s="45">
        <f t="shared" si="0"/>
        <v>146.21</v>
      </c>
      <c r="D25" s="45">
        <v>146.21</v>
      </c>
      <c r="E25" s="45">
        <v>146.21</v>
      </c>
      <c r="F25" s="26"/>
      <c r="G25" s="45"/>
    </row>
    <row r="26" ht="35.1" customHeight="true" spans="1:7">
      <c r="A26" s="43">
        <v>20811</v>
      </c>
      <c r="B26" s="46" t="s">
        <v>94</v>
      </c>
      <c r="C26" s="45">
        <f t="shared" si="0"/>
        <v>16.56</v>
      </c>
      <c r="D26" s="45">
        <f>D27</f>
        <v>0</v>
      </c>
      <c r="E26" s="26"/>
      <c r="F26" s="26"/>
      <c r="G26" s="45">
        <f>G27</f>
        <v>16.56</v>
      </c>
    </row>
    <row r="27" ht="35.1" customHeight="true" spans="1:7">
      <c r="A27" s="43">
        <v>2081105</v>
      </c>
      <c r="B27" s="47" t="s">
        <v>95</v>
      </c>
      <c r="C27" s="45">
        <f t="shared" si="0"/>
        <v>16.56</v>
      </c>
      <c r="D27" s="45"/>
      <c r="E27" s="26"/>
      <c r="F27" s="26"/>
      <c r="G27" s="45">
        <v>16.56</v>
      </c>
    </row>
    <row r="28" ht="35.1" customHeight="true" spans="1:7">
      <c r="A28" s="43">
        <v>210</v>
      </c>
      <c r="B28" s="44" t="s">
        <v>96</v>
      </c>
      <c r="C28" s="45">
        <f t="shared" si="0"/>
        <v>149.772954</v>
      </c>
      <c r="D28" s="45">
        <f>D29+D32</f>
        <v>96.117954</v>
      </c>
      <c r="E28" s="45">
        <f>E29+E32</f>
        <v>96.117954</v>
      </c>
      <c r="F28" s="45">
        <f>F29+F32</f>
        <v>0</v>
      </c>
      <c r="G28" s="45">
        <f>G29+G32</f>
        <v>53.655</v>
      </c>
    </row>
    <row r="29" ht="35.1" customHeight="true" spans="1:7">
      <c r="A29" s="43">
        <v>21004</v>
      </c>
      <c r="B29" s="46" t="s">
        <v>97</v>
      </c>
      <c r="C29" s="45">
        <f t="shared" si="0"/>
        <v>51.87</v>
      </c>
      <c r="D29" s="45"/>
      <c r="E29" s="45"/>
      <c r="F29" s="45"/>
      <c r="G29" s="45">
        <f>G31+G30</f>
        <v>51.87</v>
      </c>
    </row>
    <row r="30" ht="35.1" customHeight="true" spans="1:7">
      <c r="A30" s="43">
        <v>2100409</v>
      </c>
      <c r="B30" s="47" t="s">
        <v>145</v>
      </c>
      <c r="C30" s="45">
        <f t="shared" si="0"/>
        <v>3.3</v>
      </c>
      <c r="D30" s="45"/>
      <c r="E30" s="26"/>
      <c r="F30" s="45"/>
      <c r="G30" s="45">
        <v>3.3</v>
      </c>
    </row>
    <row r="31" ht="35.1" customHeight="true" spans="1:7">
      <c r="A31" s="43">
        <v>2100499</v>
      </c>
      <c r="B31" s="47" t="s">
        <v>99</v>
      </c>
      <c r="C31" s="45">
        <f t="shared" ref="C31:C59" si="1">D31+G31</f>
        <v>48.57</v>
      </c>
      <c r="D31" s="45"/>
      <c r="E31" s="26"/>
      <c r="F31" s="26"/>
      <c r="G31" s="45">
        <v>48.57</v>
      </c>
    </row>
    <row r="32" ht="35.1" customHeight="true" spans="1:7">
      <c r="A32" s="43">
        <v>21011</v>
      </c>
      <c r="B32" s="46" t="s">
        <v>100</v>
      </c>
      <c r="C32" s="45">
        <f t="shared" si="1"/>
        <v>97.902954</v>
      </c>
      <c r="D32" s="45">
        <f>SUM(D33:D35)</f>
        <v>96.117954</v>
      </c>
      <c r="E32" s="45">
        <f>SUM(E33:E35)</f>
        <v>96.117954</v>
      </c>
      <c r="F32" s="45">
        <f>SUM(F33:F35)</f>
        <v>0</v>
      </c>
      <c r="G32" s="45">
        <f>SUM(G33:G35)</f>
        <v>1.785</v>
      </c>
    </row>
    <row r="33" ht="35.1" customHeight="true" spans="1:7">
      <c r="A33" s="43">
        <v>2101101</v>
      </c>
      <c r="B33" s="47" t="s">
        <v>101</v>
      </c>
      <c r="C33" s="45">
        <f t="shared" si="1"/>
        <v>39.605108</v>
      </c>
      <c r="D33" s="45">
        <v>39.605108</v>
      </c>
      <c r="E33" s="45">
        <v>39.605108</v>
      </c>
      <c r="F33" s="26"/>
      <c r="G33" s="45"/>
    </row>
    <row r="34" ht="35.1" customHeight="true" spans="1:7">
      <c r="A34" s="43">
        <v>2101102</v>
      </c>
      <c r="B34" s="47" t="s">
        <v>102</v>
      </c>
      <c r="C34" s="45">
        <f t="shared" si="1"/>
        <v>43.210186</v>
      </c>
      <c r="D34" s="45">
        <v>41.425186</v>
      </c>
      <c r="E34" s="45">
        <v>41.425186</v>
      </c>
      <c r="F34" s="26"/>
      <c r="G34" s="45">
        <v>1.785</v>
      </c>
    </row>
    <row r="35" ht="35.1" customHeight="true" spans="1:7">
      <c r="A35" s="43">
        <v>2101103</v>
      </c>
      <c r="B35" s="47" t="s">
        <v>103</v>
      </c>
      <c r="C35" s="45">
        <f t="shared" si="1"/>
        <v>15.08766</v>
      </c>
      <c r="D35" s="45">
        <v>15.08766</v>
      </c>
      <c r="E35" s="45">
        <v>15.08766</v>
      </c>
      <c r="F35" s="26"/>
      <c r="G35" s="45"/>
    </row>
    <row r="36" ht="35.1" customHeight="true" spans="1:7">
      <c r="A36" s="43">
        <v>212</v>
      </c>
      <c r="B36" s="44" t="s">
        <v>104</v>
      </c>
      <c r="C36" s="45">
        <f t="shared" si="1"/>
        <v>500</v>
      </c>
      <c r="D36" s="45">
        <f>D37</f>
        <v>0</v>
      </c>
      <c r="E36" s="45"/>
      <c r="F36" s="45"/>
      <c r="G36" s="45">
        <f>G37</f>
        <v>500</v>
      </c>
    </row>
    <row r="37" ht="35.1" customHeight="true" spans="1:7">
      <c r="A37" s="43">
        <v>21203</v>
      </c>
      <c r="B37" s="46" t="s">
        <v>105</v>
      </c>
      <c r="C37" s="45">
        <f t="shared" si="1"/>
        <v>500</v>
      </c>
      <c r="D37" s="45">
        <f>D38</f>
        <v>0</v>
      </c>
      <c r="E37" s="45"/>
      <c r="F37" s="45"/>
      <c r="G37" s="45">
        <f>G38</f>
        <v>500</v>
      </c>
    </row>
    <row r="38" ht="35.1" customHeight="true" spans="1:7">
      <c r="A38" s="43">
        <v>2120399</v>
      </c>
      <c r="B38" s="47" t="s">
        <v>106</v>
      </c>
      <c r="C38" s="45">
        <f t="shared" si="1"/>
        <v>500</v>
      </c>
      <c r="D38" s="45"/>
      <c r="E38" s="26"/>
      <c r="F38" s="26"/>
      <c r="G38" s="45">
        <v>500</v>
      </c>
    </row>
    <row r="39" ht="35.1" customHeight="true" spans="1:7">
      <c r="A39" s="43">
        <v>213</v>
      </c>
      <c r="B39" s="44" t="s">
        <v>107</v>
      </c>
      <c r="C39" s="45">
        <f t="shared" si="1"/>
        <v>2817.171705</v>
      </c>
      <c r="D39" s="45">
        <f>D40+D45+D47+D49</f>
        <v>457.026605</v>
      </c>
      <c r="E39" s="45">
        <f>E40+E45+E47+E49</f>
        <v>455.046605</v>
      </c>
      <c r="F39" s="45">
        <f>F40+F45+F47+F49</f>
        <v>1.98</v>
      </c>
      <c r="G39" s="45">
        <f>G40+G45+G47+G49</f>
        <v>2360.1451</v>
      </c>
    </row>
    <row r="40" ht="35.1" customHeight="true" spans="1:7">
      <c r="A40" s="43">
        <v>21301</v>
      </c>
      <c r="B40" s="46" t="s">
        <v>108</v>
      </c>
      <c r="C40" s="45">
        <f t="shared" si="1"/>
        <v>1458.979264</v>
      </c>
      <c r="D40" s="45">
        <f>SUM(D41:D44)</f>
        <v>334.870864</v>
      </c>
      <c r="E40" s="45">
        <f>SUM(E41:E44)</f>
        <v>332.890864</v>
      </c>
      <c r="F40" s="45">
        <f>SUM(F41:F44)</f>
        <v>1.98</v>
      </c>
      <c r="G40" s="45">
        <f>SUM(G41:G44)</f>
        <v>1124.1084</v>
      </c>
    </row>
    <row r="41" ht="35.1" customHeight="true" spans="1:7">
      <c r="A41" s="43">
        <v>2130104</v>
      </c>
      <c r="B41" s="47" t="s">
        <v>77</v>
      </c>
      <c r="C41" s="45">
        <f t="shared" si="1"/>
        <v>334.870864</v>
      </c>
      <c r="D41" s="45">
        <v>334.870864</v>
      </c>
      <c r="E41" s="26">
        <v>332.890864</v>
      </c>
      <c r="F41" s="26">
        <v>1.98</v>
      </c>
      <c r="G41" s="45"/>
    </row>
    <row r="42" ht="35.1" customHeight="true" spans="1:7">
      <c r="A42" s="43">
        <v>2130108</v>
      </c>
      <c r="B42" s="47" t="s">
        <v>109</v>
      </c>
      <c r="C42" s="45">
        <f t="shared" si="1"/>
        <v>13.8</v>
      </c>
      <c r="D42" s="45"/>
      <c r="E42" s="26"/>
      <c r="F42" s="26"/>
      <c r="G42" s="45">
        <v>13.8</v>
      </c>
    </row>
    <row r="43" ht="35.1" customHeight="true" spans="1:7">
      <c r="A43" s="43">
        <v>2130126</v>
      </c>
      <c r="B43" s="47" t="s">
        <v>110</v>
      </c>
      <c r="C43" s="45">
        <f t="shared" si="1"/>
        <v>368.57</v>
      </c>
      <c r="D43" s="45"/>
      <c r="E43" s="26"/>
      <c r="F43" s="26"/>
      <c r="G43" s="45">
        <v>368.57</v>
      </c>
    </row>
    <row r="44" ht="35.1" customHeight="true" spans="1:7">
      <c r="A44" s="43">
        <v>2130153</v>
      </c>
      <c r="B44" s="47" t="s">
        <v>111</v>
      </c>
      <c r="C44" s="45">
        <f t="shared" si="1"/>
        <v>741.7384</v>
      </c>
      <c r="D44" s="45"/>
      <c r="E44" s="26"/>
      <c r="F44" s="26"/>
      <c r="G44" s="45">
        <v>741.7384</v>
      </c>
    </row>
    <row r="45" ht="35.1" customHeight="true" spans="1:7">
      <c r="A45" s="43">
        <v>21302</v>
      </c>
      <c r="B45" s="46" t="s">
        <v>112</v>
      </c>
      <c r="C45" s="45">
        <f t="shared" si="1"/>
        <v>3</v>
      </c>
      <c r="D45" s="45">
        <f>D46</f>
        <v>0</v>
      </c>
      <c r="E45" s="26"/>
      <c r="F45" s="26"/>
      <c r="G45" s="45">
        <f>G46</f>
        <v>3</v>
      </c>
    </row>
    <row r="46" ht="35.1" customHeight="true" spans="1:7">
      <c r="A46" s="43">
        <v>2130234</v>
      </c>
      <c r="B46" s="47" t="s">
        <v>113</v>
      </c>
      <c r="C46" s="45">
        <f t="shared" si="1"/>
        <v>3</v>
      </c>
      <c r="D46" s="45"/>
      <c r="E46" s="26"/>
      <c r="F46" s="26"/>
      <c r="G46" s="45">
        <v>3</v>
      </c>
    </row>
    <row r="47" ht="35.1" customHeight="true" spans="1:7">
      <c r="A47" s="43">
        <v>21305</v>
      </c>
      <c r="B47" s="46" t="s">
        <v>114</v>
      </c>
      <c r="C47" s="45">
        <f t="shared" si="1"/>
        <v>163.0602</v>
      </c>
      <c r="D47" s="45">
        <f>D48</f>
        <v>0</v>
      </c>
      <c r="E47" s="26"/>
      <c r="F47" s="26"/>
      <c r="G47" s="45">
        <f>G48</f>
        <v>163.0602</v>
      </c>
    </row>
    <row r="48" ht="35.1" customHeight="true" spans="1:7">
      <c r="A48" s="43">
        <v>2130504</v>
      </c>
      <c r="B48" s="47" t="s">
        <v>115</v>
      </c>
      <c r="C48" s="45">
        <f t="shared" si="1"/>
        <v>163.0602</v>
      </c>
      <c r="D48" s="45"/>
      <c r="E48" s="26"/>
      <c r="F48" s="26"/>
      <c r="G48" s="45">
        <v>163.0602</v>
      </c>
    </row>
    <row r="49" ht="35.1" customHeight="true" spans="1:7">
      <c r="A49" s="43">
        <v>21307</v>
      </c>
      <c r="B49" s="46" t="s">
        <v>116</v>
      </c>
      <c r="C49" s="45">
        <f t="shared" si="1"/>
        <v>1192.132241</v>
      </c>
      <c r="D49" s="45">
        <f>SUM(D50:D51)</f>
        <v>122.155741</v>
      </c>
      <c r="E49" s="45">
        <v>122.155741</v>
      </c>
      <c r="F49" s="26"/>
      <c r="G49" s="45">
        <f>SUM(G50:G51)</f>
        <v>1069.9765</v>
      </c>
    </row>
    <row r="50" ht="35.1" customHeight="true" spans="1:7">
      <c r="A50" s="43">
        <v>2130705</v>
      </c>
      <c r="B50" s="47" t="s">
        <v>117</v>
      </c>
      <c r="C50" s="45">
        <f t="shared" si="1"/>
        <v>1112.132241</v>
      </c>
      <c r="D50" s="45">
        <v>122.155741</v>
      </c>
      <c r="E50" s="45">
        <v>122.155741</v>
      </c>
      <c r="F50" s="26"/>
      <c r="G50" s="45">
        <v>989.9765</v>
      </c>
    </row>
    <row r="51" ht="35.1" customHeight="true" spans="1:7">
      <c r="A51" s="43">
        <v>2130706</v>
      </c>
      <c r="B51" s="47" t="s">
        <v>118</v>
      </c>
      <c r="C51" s="45">
        <f t="shared" si="1"/>
        <v>80</v>
      </c>
      <c r="D51" s="45"/>
      <c r="E51" s="26"/>
      <c r="F51" s="26"/>
      <c r="G51" s="45">
        <v>80</v>
      </c>
    </row>
    <row r="52" ht="35.1" customHeight="true" spans="1:7">
      <c r="A52" s="43">
        <v>216</v>
      </c>
      <c r="B52" s="44" t="s">
        <v>119</v>
      </c>
      <c r="C52" s="45">
        <v>4.4193</v>
      </c>
      <c r="D52" s="45"/>
      <c r="E52" s="45"/>
      <c r="F52" s="45"/>
      <c r="G52" s="45">
        <v>4.4193</v>
      </c>
    </row>
    <row r="53" ht="35.1" customHeight="true" spans="1:7">
      <c r="A53" s="43">
        <v>21606</v>
      </c>
      <c r="B53" s="46" t="s">
        <v>120</v>
      </c>
      <c r="C53" s="45">
        <v>4.4193</v>
      </c>
      <c r="D53" s="45"/>
      <c r="E53" s="26"/>
      <c r="F53" s="26"/>
      <c r="G53" s="45">
        <v>4.4193</v>
      </c>
    </row>
    <row r="54" ht="35.1" customHeight="true" spans="1:7">
      <c r="A54" s="43">
        <v>2160699</v>
      </c>
      <c r="B54" s="47" t="s">
        <v>121</v>
      </c>
      <c r="C54" s="45">
        <v>4.4193</v>
      </c>
      <c r="D54" s="45"/>
      <c r="E54" s="26"/>
      <c r="F54" s="26"/>
      <c r="G54" s="45">
        <v>4.4193</v>
      </c>
    </row>
    <row r="55" ht="35.1" customHeight="true" spans="1:7">
      <c r="A55" s="43">
        <v>219</v>
      </c>
      <c r="B55" s="44" t="s">
        <v>122</v>
      </c>
      <c r="C55" s="45">
        <f t="shared" si="1"/>
        <v>10</v>
      </c>
      <c r="D55" s="45"/>
      <c r="E55" s="45"/>
      <c r="F55" s="45"/>
      <c r="G55" s="45">
        <v>10</v>
      </c>
    </row>
    <row r="56" ht="35.1" customHeight="true" spans="1:7">
      <c r="A56" s="43">
        <v>21999</v>
      </c>
      <c r="B56" s="46" t="s">
        <v>123</v>
      </c>
      <c r="C56" s="45">
        <f t="shared" si="1"/>
        <v>10</v>
      </c>
      <c r="D56" s="45"/>
      <c r="E56" s="26"/>
      <c r="F56" s="26"/>
      <c r="G56" s="45">
        <v>10</v>
      </c>
    </row>
    <row r="57" ht="35.1" customHeight="true" spans="1:7">
      <c r="A57" s="43">
        <v>224</v>
      </c>
      <c r="B57" s="44" t="s">
        <v>127</v>
      </c>
      <c r="C57" s="45">
        <f t="shared" si="1"/>
        <v>2</v>
      </c>
      <c r="D57" s="45"/>
      <c r="E57" s="45"/>
      <c r="F57" s="45"/>
      <c r="G57" s="45">
        <v>2</v>
      </c>
    </row>
    <row r="58" ht="35.1" customHeight="true" spans="1:7">
      <c r="A58" s="43">
        <v>22401</v>
      </c>
      <c r="B58" s="46" t="s">
        <v>128</v>
      </c>
      <c r="C58" s="45">
        <f t="shared" si="1"/>
        <v>2</v>
      </c>
      <c r="D58" s="45"/>
      <c r="E58" s="26"/>
      <c r="F58" s="26"/>
      <c r="G58" s="45">
        <v>2</v>
      </c>
    </row>
    <row r="59" ht="35.1" customHeight="true" spans="1:7">
      <c r="A59" s="43">
        <v>2240106</v>
      </c>
      <c r="B59" s="47" t="s">
        <v>129</v>
      </c>
      <c r="C59" s="45">
        <f t="shared" si="1"/>
        <v>2</v>
      </c>
      <c r="D59" s="45"/>
      <c r="E59" s="26"/>
      <c r="F59" s="26"/>
      <c r="G59" s="45">
        <v>2</v>
      </c>
    </row>
    <row r="60" ht="35.1" customHeight="true" spans="1:7">
      <c r="A60" s="29" t="s">
        <v>146</v>
      </c>
      <c r="B60" s="29" t="s">
        <v>68</v>
      </c>
      <c r="C60" s="45">
        <f>C6+C12+C16+C28+C36+C39+C52+C55+C57</f>
        <v>5443.686341</v>
      </c>
      <c r="D60" s="45">
        <f>D6+D12+D16+D28+D36+D39+D52+D55+D57</f>
        <v>2300.172565</v>
      </c>
      <c r="E60" s="45">
        <f>E6+E12+E16+E28+E36+E39+E52+E55+E57</f>
        <v>2169.110399</v>
      </c>
      <c r="F60" s="45">
        <f>F6+F12+F16+F28+F36+F39+F52+F55+F57</f>
        <v>131.062166</v>
      </c>
      <c r="G60" s="45">
        <f>G6+G12+G16+G28+G36+G39+G52+G55+G57</f>
        <v>3143.513776</v>
      </c>
    </row>
    <row r="61" customHeight="true" spans="1:7">
      <c r="A61" s="48" t="s">
        <v>131</v>
      </c>
      <c r="B61" s="48"/>
      <c r="C61" s="48"/>
      <c r="D61" s="49"/>
      <c r="E61" s="49"/>
      <c r="F61" s="49"/>
      <c r="G61" s="49"/>
    </row>
  </sheetData>
  <mergeCells count="4">
    <mergeCell ref="A4:A5"/>
    <mergeCell ref="B4:B5"/>
    <mergeCell ref="C4:C5"/>
    <mergeCell ref="G4:G5"/>
  </mergeCells>
  <printOptions horizontalCentered="true"/>
  <pageMargins left="0.826771615997074" right="0.826771615997074" top="1.18110236220472" bottom="0.590551181102362" header="0.511811004848931" footer="0.511811004848931"/>
  <pageSetup paperSize="9" scale="35" orientation="portrait"/>
  <headerFooter alignWithMargins="0"/>
  <ignoredErrors>
    <ignoredError sqref="C10:G10" formula="true"/>
    <ignoredError sqref="G49" formulaRange="true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true"/>
  </sheetPr>
  <dimension ref="A1:II39"/>
  <sheetViews>
    <sheetView showGridLines="0" showZeros="0" view="pageBreakPreview" zoomScale="85" zoomScaleNormal="115" zoomScaleSheetLayoutView="85" topLeftCell="A28" workbookViewId="0">
      <selection activeCell="D38" sqref="D38"/>
    </sheetView>
  </sheetViews>
  <sheetFormatPr defaultColWidth="9.16666666666667" defaultRowHeight="12.75" customHeight="true"/>
  <cols>
    <col min="1" max="1" width="28.1666666666667" style="42" customWidth="true"/>
    <col min="2" max="2" width="31.5" style="42" customWidth="true"/>
    <col min="3" max="5" width="24.6666666666667" style="42" customWidth="true"/>
    <col min="6" max="243" width="7.66666666666667" style="42" customWidth="true"/>
    <col min="244" max="16384" width="9.16666666666667" style="42"/>
  </cols>
  <sheetData>
    <row r="1" ht="33.75" customHeight="true" spans="1:2">
      <c r="A1" s="18" t="s">
        <v>147</v>
      </c>
      <c r="B1" s="18"/>
    </row>
    <row r="2" ht="39.75" customHeight="true" spans="1:243">
      <c r="A2" s="19" t="s">
        <v>148</v>
      </c>
      <c r="B2" s="19"/>
      <c r="C2" s="19"/>
      <c r="D2" s="19"/>
      <c r="E2" s="19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</row>
    <row r="3" ht="15" customHeight="true" spans="1:243">
      <c r="A3" s="15"/>
      <c r="B3" s="15"/>
      <c r="C3" s="15"/>
      <c r="D3" s="15"/>
      <c r="E3" s="15" t="s">
        <v>2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</row>
    <row r="4" ht="40.15" customHeight="true" spans="1:243">
      <c r="A4" s="20" t="s">
        <v>149</v>
      </c>
      <c r="B4" s="20"/>
      <c r="C4" s="21" t="s">
        <v>150</v>
      </c>
      <c r="D4" s="21"/>
      <c r="E4" s="2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</row>
    <row r="5" ht="40.15" customHeight="true" spans="1:243">
      <c r="A5" s="20" t="s">
        <v>66</v>
      </c>
      <c r="B5" s="20" t="s">
        <v>67</v>
      </c>
      <c r="C5" s="20" t="s">
        <v>142</v>
      </c>
      <c r="D5" s="20" t="s">
        <v>143</v>
      </c>
      <c r="E5" s="20" t="s">
        <v>144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</row>
    <row r="6" ht="35.1" customHeight="true" spans="1:243">
      <c r="A6" s="23">
        <v>301</v>
      </c>
      <c r="B6" s="24" t="s">
        <v>151</v>
      </c>
      <c r="C6" s="26">
        <f>SUM(C7:C17)</f>
        <v>2028.408398</v>
      </c>
      <c r="D6" s="26">
        <f>SUM(D7:D17)</f>
        <v>2028.408398</v>
      </c>
      <c r="E6" s="26">
        <f>SUM(E7:E17)</f>
        <v>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</row>
    <row r="7" ht="35.1" customHeight="true" spans="1:243">
      <c r="A7" s="23">
        <v>30101</v>
      </c>
      <c r="B7" s="24" t="s">
        <v>152</v>
      </c>
      <c r="C7" s="26">
        <f>D7+E7</f>
        <v>331.33097</v>
      </c>
      <c r="D7" s="26">
        <v>331.33097</v>
      </c>
      <c r="E7" s="2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</row>
    <row r="8" ht="35.1" customHeight="true" spans="1:243">
      <c r="A8" s="23">
        <v>30102</v>
      </c>
      <c r="B8" s="24" t="s">
        <v>153</v>
      </c>
      <c r="C8" s="26">
        <f t="shared" ref="C8:C17" si="0">D8+E8</f>
        <v>380.13084</v>
      </c>
      <c r="D8" s="26">
        <v>380.13084</v>
      </c>
      <c r="E8" s="2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</row>
    <row r="9" ht="35.1" customHeight="true" spans="1:243">
      <c r="A9" s="23">
        <v>30103</v>
      </c>
      <c r="B9" s="24" t="s">
        <v>154</v>
      </c>
      <c r="C9" s="26">
        <f t="shared" si="0"/>
        <v>82.6854</v>
      </c>
      <c r="D9" s="26">
        <v>82.6854</v>
      </c>
      <c r="E9" s="2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</row>
    <row r="10" ht="35.1" customHeight="true" spans="1:243">
      <c r="A10" s="23">
        <v>30107</v>
      </c>
      <c r="B10" s="24" t="s">
        <v>155</v>
      </c>
      <c r="C10" s="26">
        <f t="shared" si="0"/>
        <v>181.6548</v>
      </c>
      <c r="D10" s="26">
        <v>181.6548</v>
      </c>
      <c r="E10" s="2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</row>
    <row r="11" ht="35.1" customHeight="true" spans="1:243">
      <c r="A11" s="23">
        <v>30108</v>
      </c>
      <c r="B11" s="24" t="s">
        <v>156</v>
      </c>
      <c r="C11" s="26">
        <f t="shared" si="0"/>
        <v>118.164256</v>
      </c>
      <c r="D11" s="26">
        <v>118.164256</v>
      </c>
      <c r="E11" s="2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</row>
    <row r="12" ht="35.1" customHeight="true" spans="1:243">
      <c r="A12" s="23">
        <v>30109</v>
      </c>
      <c r="B12" s="24" t="s">
        <v>157</v>
      </c>
      <c r="C12" s="26">
        <f t="shared" si="0"/>
        <v>59.082128</v>
      </c>
      <c r="D12" s="26">
        <v>59.082128</v>
      </c>
      <c r="E12" s="2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</row>
    <row r="13" ht="35.1" customHeight="true" spans="1:243">
      <c r="A13" s="23">
        <v>30110</v>
      </c>
      <c r="B13" s="24" t="s">
        <v>158</v>
      </c>
      <c r="C13" s="26">
        <f t="shared" si="0"/>
        <v>81.030294</v>
      </c>
      <c r="D13" s="26">
        <v>81.030294</v>
      </c>
      <c r="E13" s="2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</row>
    <row r="14" ht="35.1" customHeight="true" spans="1:243">
      <c r="A14" s="23">
        <v>30111</v>
      </c>
      <c r="B14" s="24" t="s">
        <v>159</v>
      </c>
      <c r="C14" s="26">
        <f t="shared" si="0"/>
        <v>15.0766</v>
      </c>
      <c r="D14" s="26">
        <v>15.0766</v>
      </c>
      <c r="E14" s="2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</row>
    <row r="15" ht="35.1" customHeight="true" spans="1:243">
      <c r="A15" s="23">
        <v>30112</v>
      </c>
      <c r="B15" s="24" t="s">
        <v>160</v>
      </c>
      <c r="C15" s="26">
        <f t="shared" si="0"/>
        <v>5.49931</v>
      </c>
      <c r="D15" s="26">
        <v>5.49931</v>
      </c>
      <c r="E15" s="2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</row>
    <row r="16" ht="35.1" customHeight="true" spans="1:243">
      <c r="A16" s="23">
        <v>30113</v>
      </c>
      <c r="B16" s="24" t="s">
        <v>161</v>
      </c>
      <c r="C16" s="26">
        <f t="shared" si="0"/>
        <v>492.7314</v>
      </c>
      <c r="D16" s="26">
        <v>492.7314</v>
      </c>
      <c r="E16" s="2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</row>
    <row r="17" ht="35.1" customHeight="true" spans="1:243">
      <c r="A17" s="23">
        <v>30199</v>
      </c>
      <c r="B17" s="24" t="s">
        <v>162</v>
      </c>
      <c r="C17" s="26">
        <f t="shared" si="0"/>
        <v>281.0224</v>
      </c>
      <c r="D17" s="26">
        <v>281.0224</v>
      </c>
      <c r="E17" s="2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</row>
    <row r="18" ht="35.1" customHeight="true" spans="1:243">
      <c r="A18" s="23">
        <v>302</v>
      </c>
      <c r="B18" s="24" t="s">
        <v>163</v>
      </c>
      <c r="C18" s="26">
        <f>SUM(C19:C33)</f>
        <v>131.062166</v>
      </c>
      <c r="D18" s="26">
        <f>SUM(D19:D33)</f>
        <v>0</v>
      </c>
      <c r="E18" s="26">
        <f>SUM(E19:E33)</f>
        <v>131.062166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</row>
    <row r="19" ht="35.1" customHeight="true" spans="1:243">
      <c r="A19" s="23">
        <v>30201</v>
      </c>
      <c r="B19" s="24" t="s">
        <v>164</v>
      </c>
      <c r="C19" s="26">
        <f>D19+E19</f>
        <v>7.36</v>
      </c>
      <c r="D19" s="26"/>
      <c r="E19" s="26">
        <v>7.36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</row>
    <row r="20" ht="35.1" customHeight="true" spans="1:243">
      <c r="A20" s="23">
        <v>30202</v>
      </c>
      <c r="B20" s="24" t="s">
        <v>165</v>
      </c>
      <c r="C20" s="26">
        <f t="shared" ref="C20:C33" si="1">D20+E20</f>
        <v>8.5</v>
      </c>
      <c r="D20" s="26"/>
      <c r="E20" s="26">
        <v>8.5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</row>
    <row r="21" ht="35.1" customHeight="true" spans="1:243">
      <c r="A21" s="23">
        <v>30203</v>
      </c>
      <c r="B21" s="24" t="s">
        <v>166</v>
      </c>
      <c r="C21" s="26">
        <f t="shared" si="1"/>
        <v>2</v>
      </c>
      <c r="D21" s="26"/>
      <c r="E21" s="26">
        <v>2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</row>
    <row r="22" ht="35.1" customHeight="true" spans="1:243">
      <c r="A22" s="23">
        <v>30204</v>
      </c>
      <c r="B22" s="24" t="s">
        <v>167</v>
      </c>
      <c r="C22" s="26">
        <f t="shared" si="1"/>
        <v>0.1</v>
      </c>
      <c r="D22" s="26"/>
      <c r="E22" s="26">
        <v>0.1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</row>
    <row r="23" ht="35.1" customHeight="true" spans="1:243">
      <c r="A23" s="23">
        <v>30205</v>
      </c>
      <c r="B23" s="24" t="s">
        <v>168</v>
      </c>
      <c r="C23" s="26">
        <f t="shared" si="1"/>
        <v>4.8</v>
      </c>
      <c r="D23" s="26"/>
      <c r="E23" s="26">
        <v>4.8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</row>
    <row r="24" ht="35.1" customHeight="true" spans="1:243">
      <c r="A24" s="23">
        <v>30206</v>
      </c>
      <c r="B24" s="24" t="s">
        <v>169</v>
      </c>
      <c r="C24" s="26">
        <f t="shared" si="1"/>
        <v>8.6</v>
      </c>
      <c r="D24" s="26"/>
      <c r="E24" s="26">
        <v>8.6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</row>
    <row r="25" ht="35.1" customHeight="true" spans="1:243">
      <c r="A25" s="23">
        <v>30207</v>
      </c>
      <c r="B25" s="24" t="s">
        <v>170</v>
      </c>
      <c r="C25" s="26">
        <f t="shared" si="1"/>
        <v>9.6</v>
      </c>
      <c r="D25" s="26"/>
      <c r="E25" s="26">
        <v>9.6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</row>
    <row r="26" ht="35.1" customHeight="true" spans="1:243">
      <c r="A26" s="23">
        <v>30208</v>
      </c>
      <c r="B26" s="24" t="s">
        <v>171</v>
      </c>
      <c r="C26" s="26">
        <f t="shared" si="1"/>
        <v>4.605</v>
      </c>
      <c r="D26" s="26"/>
      <c r="E26" s="26">
        <v>4.605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</row>
    <row r="27" ht="35.1" customHeight="true" spans="1:243">
      <c r="A27" s="23">
        <v>30213</v>
      </c>
      <c r="B27" s="24" t="s">
        <v>172</v>
      </c>
      <c r="C27" s="26">
        <f t="shared" si="1"/>
        <v>1</v>
      </c>
      <c r="D27" s="26"/>
      <c r="E27" s="26">
        <v>1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</row>
    <row r="28" ht="35.1" customHeight="true" spans="1:243">
      <c r="A28" s="23">
        <v>30226</v>
      </c>
      <c r="B28" s="24" t="s">
        <v>173</v>
      </c>
      <c r="C28" s="26">
        <f t="shared" si="1"/>
        <v>5.54</v>
      </c>
      <c r="D28" s="26"/>
      <c r="E28" s="26">
        <v>5.54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</row>
    <row r="29" ht="35.1" customHeight="true" spans="1:243">
      <c r="A29" s="23">
        <v>30227</v>
      </c>
      <c r="B29" s="24" t="s">
        <v>174</v>
      </c>
      <c r="C29" s="26">
        <f t="shared" si="1"/>
        <v>11.497</v>
      </c>
      <c r="D29" s="26"/>
      <c r="E29" s="26">
        <v>11.497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</row>
    <row r="30" ht="35.1" customHeight="true" spans="1:243">
      <c r="A30" s="23">
        <v>30228</v>
      </c>
      <c r="B30" s="24" t="s">
        <v>175</v>
      </c>
      <c r="C30" s="26">
        <f t="shared" si="1"/>
        <v>5.966586</v>
      </c>
      <c r="D30" s="26"/>
      <c r="E30" s="26">
        <v>5.966586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</row>
    <row r="31" ht="35.1" customHeight="true" spans="1:243">
      <c r="A31" s="23">
        <v>30229</v>
      </c>
      <c r="B31" s="24" t="s">
        <v>176</v>
      </c>
      <c r="C31" s="26">
        <f t="shared" si="1"/>
        <v>13.48558</v>
      </c>
      <c r="D31" s="26"/>
      <c r="E31" s="26">
        <v>13.48558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</row>
    <row r="32" ht="35.1" customHeight="true" spans="1:243">
      <c r="A32" s="23">
        <v>30231</v>
      </c>
      <c r="B32" s="24" t="s">
        <v>177</v>
      </c>
      <c r="C32" s="26">
        <f t="shared" si="1"/>
        <v>8</v>
      </c>
      <c r="D32" s="26"/>
      <c r="E32" s="26">
        <v>8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</row>
    <row r="33" ht="35.1" customHeight="true" spans="1:243">
      <c r="A33" s="23">
        <v>30239</v>
      </c>
      <c r="B33" s="24" t="s">
        <v>178</v>
      </c>
      <c r="C33" s="26">
        <f t="shared" si="1"/>
        <v>40.008</v>
      </c>
      <c r="D33" s="26"/>
      <c r="E33" s="26">
        <v>40.008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</row>
    <row r="34" ht="35.1" customHeight="true" spans="1:243">
      <c r="A34" s="23">
        <v>303</v>
      </c>
      <c r="B34" s="24" t="s">
        <v>179</v>
      </c>
      <c r="C34" s="26">
        <f>SUM(C35:C37)</f>
        <v>140.690941</v>
      </c>
      <c r="D34" s="26">
        <f>SUM(D35:D37)</f>
        <v>140.690941</v>
      </c>
      <c r="E34" s="26">
        <f>SUM(E35:E37)</f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</row>
    <row r="35" ht="35.1" customHeight="true" spans="1:243">
      <c r="A35" s="23">
        <v>30302</v>
      </c>
      <c r="B35" s="24" t="s">
        <v>180</v>
      </c>
      <c r="C35" s="26">
        <f>D35</f>
        <v>17.3616</v>
      </c>
      <c r="D35" s="26">
        <v>17.3616</v>
      </c>
      <c r="E35" s="26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</row>
    <row r="36" ht="35.1" customHeight="true" spans="1:243">
      <c r="A36" s="23">
        <v>30305</v>
      </c>
      <c r="B36" s="24" t="s">
        <v>181</v>
      </c>
      <c r="C36" s="26">
        <f>D36</f>
        <v>1.1736</v>
      </c>
      <c r="D36" s="26">
        <v>1.1736</v>
      </c>
      <c r="E36" s="26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</row>
    <row r="37" ht="35.1" customHeight="true" spans="1:243">
      <c r="A37" s="23">
        <v>30399</v>
      </c>
      <c r="B37" s="24" t="s">
        <v>182</v>
      </c>
      <c r="C37" s="26">
        <f>D37</f>
        <v>122.155741</v>
      </c>
      <c r="D37" s="26">
        <v>122.155741</v>
      </c>
      <c r="E37" s="26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</row>
    <row r="38" ht="35.1" customHeight="true" spans="1:243">
      <c r="A38" s="23"/>
      <c r="B38" s="29" t="s">
        <v>68</v>
      </c>
      <c r="C38" s="26">
        <f>C6+C18+C34</f>
        <v>2300.161505</v>
      </c>
      <c r="D38" s="26">
        <f>D6+D18+D34</f>
        <v>2169.099339</v>
      </c>
      <c r="E38" s="26">
        <f>E6+E18+E34</f>
        <v>131.062166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</row>
    <row r="39" ht="29.25" customHeight="true" spans="1:2">
      <c r="A39" s="30" t="s">
        <v>183</v>
      </c>
      <c r="B39" s="30"/>
    </row>
  </sheetData>
  <mergeCells count="1">
    <mergeCell ref="A4:B4"/>
  </mergeCells>
  <printOptions horizontalCentered="true"/>
  <pageMargins left="0.826771615997074" right="0.826771615997074" top="1.18110236220472" bottom="0.590551181102362" header="0.511811004848931" footer="0.511811004848931"/>
  <pageSetup paperSize="9" scale="5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I8"/>
  <sheetViews>
    <sheetView view="pageBreakPreview" zoomScale="115" zoomScaleNormal="115" zoomScaleSheetLayoutView="115" workbookViewId="0">
      <selection activeCell="F7" sqref="F7"/>
    </sheetView>
  </sheetViews>
  <sheetFormatPr defaultColWidth="12" defaultRowHeight="15.75" outlineLevelRow="7"/>
  <cols>
    <col min="1" max="1" width="21.6666666666667" style="32" customWidth="true"/>
    <col min="2" max="6" width="18" style="32" customWidth="true"/>
    <col min="7" max="16384" width="12" style="32"/>
  </cols>
  <sheetData>
    <row r="1" ht="44.25" customHeight="true" spans="1:6">
      <c r="A1" s="18" t="s">
        <v>184</v>
      </c>
      <c r="B1" s="33"/>
      <c r="C1" s="33"/>
      <c r="D1" s="33"/>
      <c r="E1" s="33"/>
      <c r="F1" s="33"/>
    </row>
    <row r="2" ht="42" customHeight="true" spans="1:6">
      <c r="A2" s="4" t="s">
        <v>185</v>
      </c>
      <c r="B2" s="4"/>
      <c r="C2" s="4"/>
      <c r="D2" s="4"/>
      <c r="E2" s="4"/>
      <c r="F2" s="4"/>
    </row>
    <row r="3" ht="24" customHeight="true" spans="1:6">
      <c r="A3" s="4"/>
      <c r="B3" s="4"/>
      <c r="C3" s="4"/>
      <c r="D3" s="4"/>
      <c r="E3" s="4"/>
      <c r="F3" s="4"/>
    </row>
    <row r="4" ht="24" customHeight="true" spans="1:6">
      <c r="A4" s="34"/>
      <c r="B4" s="34"/>
      <c r="C4" s="34"/>
      <c r="D4" s="34"/>
      <c r="E4" s="34"/>
      <c r="F4" s="39" t="s">
        <v>2</v>
      </c>
    </row>
    <row r="5" ht="64.5" customHeight="true" spans="1:9">
      <c r="A5" s="35" t="s">
        <v>186</v>
      </c>
      <c r="B5" s="35" t="s">
        <v>187</v>
      </c>
      <c r="C5" s="36" t="s">
        <v>188</v>
      </c>
      <c r="D5" s="36"/>
      <c r="E5" s="36"/>
      <c r="F5" s="36" t="s">
        <v>189</v>
      </c>
      <c r="H5" s="40"/>
      <c r="I5" s="40"/>
    </row>
    <row r="6" ht="64.5" customHeight="true" spans="1:9">
      <c r="A6" s="35"/>
      <c r="B6" s="35"/>
      <c r="C6" s="36" t="s">
        <v>190</v>
      </c>
      <c r="D6" s="35" t="s">
        <v>191</v>
      </c>
      <c r="E6" s="35" t="s">
        <v>192</v>
      </c>
      <c r="F6" s="36"/>
      <c r="H6" s="41"/>
      <c r="I6" s="40"/>
    </row>
    <row r="7" ht="64.5" customHeight="true" spans="1:9">
      <c r="A7" s="37">
        <f>B7+C7+F7</f>
        <v>8</v>
      </c>
      <c r="B7" s="37"/>
      <c r="C7" s="37">
        <f>SUM(E7)</f>
        <v>8</v>
      </c>
      <c r="D7" s="37"/>
      <c r="E7" s="37">
        <v>8</v>
      </c>
      <c r="F7" s="37"/>
      <c r="H7" s="40"/>
      <c r="I7" s="40"/>
    </row>
    <row r="8" ht="51" customHeight="true" spans="1:6">
      <c r="A8" s="38"/>
      <c r="B8" s="34"/>
      <c r="C8" s="34"/>
      <c r="D8" s="34"/>
      <c r="E8" s="34"/>
      <c r="F8" s="34"/>
    </row>
  </sheetData>
  <mergeCells count="5">
    <mergeCell ref="A2:F2"/>
    <mergeCell ref="C5:E5"/>
    <mergeCell ref="A5:A6"/>
    <mergeCell ref="B5:B6"/>
    <mergeCell ref="F5:F6"/>
  </mergeCells>
  <printOptions horizontalCentered="true"/>
  <pageMargins left="0.748031496062992" right="0.748031496062992" top="0.984251968503937" bottom="0.984251968503937" header="0.511811023622047" footer="0.511811023622047"/>
  <pageSetup paperSize="9" scale="95" orientation="portrait" useFirstPageNumber="true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true"/>
  </sheetPr>
  <dimension ref="A1:II16"/>
  <sheetViews>
    <sheetView showGridLines="0" showZeros="0" view="pageBreakPreview" zoomScaleNormal="115" zoomScaleSheetLayoutView="100" workbookViewId="0">
      <selection activeCell="C43" sqref="C43"/>
    </sheetView>
  </sheetViews>
  <sheetFormatPr defaultColWidth="9.16666666666667" defaultRowHeight="27.75" customHeight="true"/>
  <cols>
    <col min="1" max="1" width="18.8333333333333" style="17" customWidth="true"/>
    <col min="2" max="2" width="31.1666666666667" style="17" customWidth="true"/>
    <col min="3" max="5" width="19.3333333333333" style="17" customWidth="true"/>
    <col min="6" max="243" width="7.66666666666667" style="17" customWidth="true"/>
  </cols>
  <sheetData>
    <row r="1" customHeight="true" spans="1:2">
      <c r="A1" s="18" t="s">
        <v>193</v>
      </c>
      <c r="B1" s="18"/>
    </row>
    <row r="2" s="14" customFormat="true" ht="34.5" customHeight="true" spans="1:5">
      <c r="A2" s="19" t="s">
        <v>194</v>
      </c>
      <c r="B2" s="19"/>
      <c r="C2" s="19"/>
      <c r="D2" s="19"/>
      <c r="E2" s="19"/>
    </row>
    <row r="3" s="15" customFormat="true" ht="30.75" customHeight="true" spans="5:5">
      <c r="E3" s="15" t="s">
        <v>2</v>
      </c>
    </row>
    <row r="4" s="16" customFormat="true" ht="40.15" customHeight="true" spans="1:243">
      <c r="A4" s="20" t="s">
        <v>66</v>
      </c>
      <c r="B4" s="20" t="s">
        <v>67</v>
      </c>
      <c r="C4" s="21" t="s">
        <v>195</v>
      </c>
      <c r="D4" s="21"/>
      <c r="E4" s="2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</row>
    <row r="5" s="16" customFormat="true" ht="40.15" customHeight="true" spans="1:243">
      <c r="A5" s="22"/>
      <c r="B5" s="22"/>
      <c r="C5" s="20" t="s">
        <v>142</v>
      </c>
      <c r="D5" s="20" t="s">
        <v>69</v>
      </c>
      <c r="E5" s="20" t="s">
        <v>70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</row>
    <row r="6" ht="45.75" customHeight="true" spans="1:5">
      <c r="A6" s="23"/>
      <c r="B6" s="24"/>
      <c r="C6" s="25"/>
      <c r="D6" s="26"/>
      <c r="E6" s="26"/>
    </row>
    <row r="7" ht="64.5" customHeight="true" spans="1:5">
      <c r="A7" s="27"/>
      <c r="B7" s="27"/>
      <c r="C7" s="25"/>
      <c r="D7" s="26"/>
      <c r="E7" s="26"/>
    </row>
    <row r="8" ht="35.1" customHeight="true" spans="1:5">
      <c r="A8" s="28"/>
      <c r="B8" s="28"/>
      <c r="C8" s="25"/>
      <c r="D8" s="26"/>
      <c r="E8" s="26"/>
    </row>
    <row r="9" ht="35.1" customHeight="true" spans="1:5">
      <c r="A9" s="29"/>
      <c r="B9" s="29"/>
      <c r="C9" s="25"/>
      <c r="D9" s="26"/>
      <c r="E9" s="26"/>
    </row>
    <row r="10" ht="35.1" customHeight="true" spans="1:5">
      <c r="A10" s="23"/>
      <c r="B10" s="23"/>
      <c r="C10" s="25"/>
      <c r="D10" s="26"/>
      <c r="E10" s="26"/>
    </row>
    <row r="11" ht="35.1" customHeight="true" spans="1:5">
      <c r="A11" s="27"/>
      <c r="B11" s="27"/>
      <c r="C11" s="25"/>
      <c r="D11" s="26"/>
      <c r="E11" s="26"/>
    </row>
    <row r="12" ht="35.1" customHeight="true" spans="1:5">
      <c r="A12" s="28"/>
      <c r="B12" s="28"/>
      <c r="C12" s="25"/>
      <c r="D12" s="26"/>
      <c r="E12" s="26"/>
    </row>
    <row r="13" ht="35.1" customHeight="true" spans="1:5">
      <c r="A13" s="29"/>
      <c r="B13" s="29"/>
      <c r="C13" s="25"/>
      <c r="D13" s="26"/>
      <c r="E13" s="26"/>
    </row>
    <row r="14" ht="35.1" customHeight="true" spans="1:5">
      <c r="A14" s="29"/>
      <c r="B14" s="29"/>
      <c r="C14" s="25"/>
      <c r="D14" s="26"/>
      <c r="E14" s="26"/>
    </row>
    <row r="15" ht="35.1" customHeight="true" spans="1:5">
      <c r="A15" s="29"/>
      <c r="B15" s="29" t="s">
        <v>196</v>
      </c>
      <c r="C15" s="25"/>
      <c r="D15" s="26"/>
      <c r="E15" s="26"/>
    </row>
    <row r="16" customHeight="true" spans="1:2">
      <c r="A16" s="30" t="s">
        <v>131</v>
      </c>
      <c r="B16" s="30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9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2016-02-18T10:32:00Z</dcterms:created>
  <cp:lastPrinted>2022-04-25T08:15:00Z</cp:lastPrinted>
  <dcterms:modified xsi:type="dcterms:W3CDTF">2023-08-22T15:21:23Z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E703CBBF08BB4C94B103D5E47FD51BDC</vt:lpwstr>
  </property>
</Properties>
</file>